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<sst xmlns="http://schemas.openxmlformats.org/spreadsheetml/2006/main" count="191" uniqueCount="127">
  <si>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</si>
  <si>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</si>
  <si>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</si>
  <si>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</si>
  <si>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</si>
  <si>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</si>
  <si>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</si>
  <si>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</si>
  <si>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</si>
  <si>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</si>
  <si>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</si>
  <si>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</si>
  <si>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</si>
  <si>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</si>
  <si>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</si>
  <si>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</si>
  <si>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</si>
  <si>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</si>
  <si>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</si>
  <si>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</si>
  <si>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</si>
  <si>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</si>
  <si>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</si>
  <si>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</si>
  <si>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</si>
  <si>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</si>
  <si>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</si>
  <si>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</si>
  <si>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</si>
  <si>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</si>
  <si>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</si>
  <si>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</si>
  <si>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</si>
  <si>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</si>
  <si>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</si>
  <si>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</si>
  <si>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</si>
  <si>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</si>
  <si>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</si>
  <si>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</si>
  <si>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</si>
  <si>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</si>
  <si>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</si>
  <si>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</si>
  <si>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</si>
  <si>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</si>
  <si>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</si>
  <si>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</si>
  <si>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</si>
  <si>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</si>
  <si>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</si>
  <si>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</si>
  <si>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</si>
  <si>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</si>
  <si>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</si>
  <si>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VACANT</t>
  </si>
  <si>
    <t>PRINCIPAL</t>
  </si>
  <si>
    <t>PGT(MATHS.)</t>
  </si>
  <si>
    <t>PGT(COMM.)</t>
  </si>
  <si>
    <t>PGT(CS)</t>
  </si>
  <si>
    <t>MR.NABIN CH.MAHANTA</t>
  </si>
  <si>
    <t>PGT(PHY.)</t>
  </si>
  <si>
    <t>PGT(BIO.)</t>
  </si>
  <si>
    <t>PGT(ECO.)</t>
  </si>
  <si>
    <t>MRS.MONALISA DAS</t>
  </si>
  <si>
    <t>MR.SUBRAT KUMAR SAHOO</t>
  </si>
  <si>
    <t>PGT(ENG.)</t>
  </si>
  <si>
    <t>PGT(CHEM.)</t>
  </si>
  <si>
    <t>PGT(HINDI)</t>
  </si>
  <si>
    <t>TGT(MATHS.)</t>
  </si>
  <si>
    <t>MR.BHARAT CH.MOHANTY</t>
  </si>
  <si>
    <t>TGT(SO.ST.)</t>
  </si>
  <si>
    <t>TGT(HINDI)</t>
  </si>
  <si>
    <t>MS.LUNA DAS</t>
  </si>
  <si>
    <t>MRS.ANASUYA PANDA</t>
  </si>
  <si>
    <t>TGT(SANS.)</t>
  </si>
  <si>
    <t>DR.SASI BHUSAN SENAPATY</t>
  </si>
  <si>
    <t>TGT(ENG.)</t>
  </si>
  <si>
    <t>MR.KASINATH GHADAI</t>
  </si>
  <si>
    <t>TGT(SC.)</t>
  </si>
  <si>
    <t>MR.SHIV RAM MEENA</t>
  </si>
  <si>
    <t>MR.SATYA RANJAN MISHRA</t>
  </si>
  <si>
    <t>TGT(P&amp;HE)</t>
  </si>
  <si>
    <t>MR.PRADYUMNA MAHARI</t>
  </si>
  <si>
    <t>TGT(WE)</t>
  </si>
  <si>
    <t>MR.PRASANTA KU.SAHOO</t>
  </si>
  <si>
    <t>TGT(AE)</t>
  </si>
  <si>
    <t>PRT</t>
  </si>
  <si>
    <t>MR.MANORANJAN PATTANAYAK</t>
  </si>
  <si>
    <t>MRS.S JOYLAXMI</t>
  </si>
  <si>
    <t>MR.BISWAJIT BEHERA</t>
  </si>
  <si>
    <t>MRS.PRAMILA KUMARI SHARMA</t>
  </si>
  <si>
    <t>MR.BEDABYASH RAY</t>
  </si>
  <si>
    <t>PRT(M)</t>
  </si>
  <si>
    <t>MR.DHIRENDRA KU. PATRA</t>
  </si>
  <si>
    <t>LIBRARIAN</t>
  </si>
  <si>
    <t>MR.SRIKANTA KUMAR PADHI</t>
  </si>
  <si>
    <t>ASO</t>
  </si>
  <si>
    <t>MRS.P PUSPA</t>
  </si>
  <si>
    <t>SSA</t>
  </si>
  <si>
    <t>MR.PRADEEP KU.NANDA</t>
  </si>
  <si>
    <t>JSA</t>
  </si>
  <si>
    <t>MR.KASINATH PATRA</t>
  </si>
  <si>
    <t>SUB STAFF</t>
  </si>
  <si>
    <t>MR.P RAJENDRA PRASAD</t>
  </si>
  <si>
    <t>MR.SADASIVA JENA</t>
  </si>
  <si>
    <t>MR.RAM CHANDRA BASKEY</t>
  </si>
  <si>
    <t>MR.RAJ KISHOR GOCHHAYAT</t>
  </si>
  <si>
    <t>TOTAL</t>
  </si>
  <si>
    <t>HM</t>
  </si>
  <si>
    <t>MS. RASHMI</t>
  </si>
  <si>
    <t>MS.PRATIMA MISHRA</t>
  </si>
  <si>
    <t>MRS.TRUPTI MAYEE SAHOO</t>
  </si>
  <si>
    <t>V P</t>
  </si>
  <si>
    <t>Contribution to Association</t>
  </si>
  <si>
    <t>MR.MANAMOHAN KHUNTIA</t>
  </si>
  <si>
    <r>
      <t>ELEC. /</t>
    </r>
    <r>
      <rPr>
        <b/>
        <sz val="10"/>
        <rFont val="Arial"/>
        <family val="2"/>
      </rPr>
      <t>WATER CHARGES</t>
    </r>
  </si>
  <si>
    <t>MR.TRINATHA KUMAR SWAIN</t>
  </si>
  <si>
    <t>MR.TRILOCHAN  MOHANTY</t>
  </si>
  <si>
    <t>MS.MRIDULA SAREN</t>
  </si>
  <si>
    <t>MS.NUTAN BISWAS</t>
  </si>
  <si>
    <t>MR.MANOJ KUMAR</t>
  </si>
  <si>
    <t>MRS.SNIGDHA RANI BEHERA</t>
  </si>
  <si>
    <t>MR.BHABANI SANKAR MOHANTY</t>
  </si>
  <si>
    <t>MR.BRAHMANANDA PRADHAN</t>
  </si>
  <si>
    <t>MS.JAYASHREE PRADHAN</t>
  </si>
  <si>
    <t>MRS.RANJANA NAYAK</t>
  </si>
</sst>
</file>

<file path=xl/styles.xml><?xml version="1.0" encoding="utf-8"?>
<styleSheet xmlns="http://schemas.openxmlformats.org/spreadsheetml/2006/main">
  <numFmts count="2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09]dd\ mmmm\ yyyy"/>
    <numFmt numFmtId="179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36"/>
      <name val="Arial"/>
      <family val="2"/>
    </font>
    <font>
      <sz val="10"/>
      <color indexed="36"/>
      <name val="Calibri"/>
      <family val="2"/>
    </font>
    <font>
      <b/>
      <sz val="10"/>
      <name val="Calibri"/>
      <family val="2"/>
    </font>
    <font>
      <b/>
      <sz val="10"/>
      <color indexed="30"/>
      <name val="Arial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Calibri"/>
      <family val="2"/>
    </font>
    <font>
      <b/>
      <sz val="10"/>
      <color rgb="FF0070C0"/>
      <name val="Arial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left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24" fillId="0" borderId="0" xfId="0" applyFont="1" applyFill="1" applyAlignment="1">
      <alignment/>
    </xf>
    <xf numFmtId="0" fontId="53" fillId="0" borderId="10" xfId="0" applyFont="1" applyFill="1" applyBorder="1" applyAlignment="1">
      <alignment/>
    </xf>
    <xf numFmtId="1" fontId="54" fillId="0" borderId="10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5" fillId="0" borderId="10" xfId="0" applyFont="1" applyFill="1" applyBorder="1" applyAlignment="1">
      <alignment/>
    </xf>
    <xf numFmtId="0" fontId="56" fillId="0" borderId="10" xfId="0" applyFont="1" applyFill="1" applyBorder="1" applyAlignment="1">
      <alignment wrapText="1"/>
    </xf>
    <xf numFmtId="0" fontId="55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wrapText="1"/>
    </xf>
    <xf numFmtId="0" fontId="57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 wrapText="1"/>
    </xf>
    <xf numFmtId="1" fontId="57" fillId="0" borderId="10" xfId="0" applyNumberFormat="1" applyFont="1" applyFill="1" applyBorder="1" applyAlignment="1">
      <alignment wrapText="1"/>
    </xf>
    <xf numFmtId="0" fontId="58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53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1" fontId="31" fillId="0" borderId="10" xfId="0" applyNumberFormat="1" applyFont="1" applyFill="1" applyBorder="1" applyAlignment="1">
      <alignment horizontal="left" wrapText="1"/>
    </xf>
    <xf numFmtId="1" fontId="31" fillId="0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53" fillId="0" borderId="0" xfId="0" applyFont="1" applyFill="1" applyAlignment="1">
      <alignment horizontal="left"/>
    </xf>
    <xf numFmtId="0" fontId="3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textRotation="90" wrapText="1"/>
    </xf>
    <xf numFmtId="0" fontId="24" fillId="0" borderId="10" xfId="0" applyFont="1" applyFill="1" applyBorder="1" applyAlignment="1">
      <alignment textRotation="90" wrapText="1"/>
    </xf>
    <xf numFmtId="0" fontId="5" fillId="0" borderId="10" xfId="0" applyFont="1" applyFill="1" applyBorder="1" applyAlignment="1">
      <alignment textRotation="90" wrapText="1"/>
    </xf>
    <xf numFmtId="0" fontId="59" fillId="0" borderId="10" xfId="0" applyFont="1" applyFill="1" applyBorder="1" applyAlignment="1">
      <alignment textRotation="90" wrapText="1"/>
    </xf>
    <xf numFmtId="0" fontId="6" fillId="0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textRotation="90" wrapText="1"/>
    </xf>
    <xf numFmtId="0" fontId="6" fillId="33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0" fontId="4" fillId="33" borderId="10" xfId="0" applyFont="1" applyFill="1" applyBorder="1" applyAlignment="1">
      <alignment horizontal="center" textRotation="90" wrapText="1"/>
    </xf>
    <xf numFmtId="0" fontId="24" fillId="0" borderId="10" xfId="0" applyNumberFormat="1" applyFont="1" applyFill="1" applyBorder="1" applyAlignment="1">
      <alignment/>
    </xf>
    <xf numFmtId="0" fontId="24" fillId="0" borderId="10" xfId="0" applyNumberFormat="1" applyFont="1" applyFill="1" applyBorder="1" applyAlignment="1">
      <alignment wrapText="1"/>
    </xf>
    <xf numFmtId="0" fontId="31" fillId="0" borderId="10" xfId="0" applyNumberFormat="1" applyFont="1" applyFill="1" applyBorder="1" applyAlignment="1">
      <alignment wrapText="1"/>
    </xf>
    <xf numFmtId="0" fontId="55" fillId="0" borderId="10" xfId="0" applyNumberFormat="1" applyFont="1" applyFill="1" applyBorder="1" applyAlignment="1">
      <alignment wrapText="1"/>
    </xf>
    <xf numFmtId="0" fontId="57" fillId="0" borderId="10" xfId="0" applyNumberFormat="1" applyFont="1" applyFill="1" applyBorder="1" applyAlignment="1">
      <alignment wrapText="1"/>
    </xf>
    <xf numFmtId="0" fontId="53" fillId="0" borderId="10" xfId="0" applyNumberFormat="1" applyFont="1" applyFill="1" applyBorder="1" applyAlignment="1">
      <alignment wrapText="1"/>
    </xf>
    <xf numFmtId="0" fontId="58" fillId="0" borderId="10" xfId="0" applyNumberFormat="1" applyFont="1" applyFill="1" applyBorder="1" applyAlignment="1">
      <alignment wrapText="1"/>
    </xf>
    <xf numFmtId="0" fontId="53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 quotePrefix="1">
      <alignment wrapText="1"/>
    </xf>
    <xf numFmtId="49" fontId="7" fillId="0" borderId="10" xfId="0" applyNumberFormat="1" applyFont="1" applyFill="1" applyBorder="1" applyAlignment="1" quotePrefix="1">
      <alignment wrapText="1"/>
    </xf>
    <xf numFmtId="0" fontId="7" fillId="0" borderId="10" xfId="0" applyNumberFormat="1" applyFont="1" applyFill="1" applyBorder="1" applyAlignment="1">
      <alignment wrapText="1"/>
    </xf>
    <xf numFmtId="0" fontId="60" fillId="0" borderId="10" xfId="0" applyFont="1" applyFill="1" applyBorder="1" applyAlignment="1">
      <alignment wrapText="1"/>
    </xf>
    <xf numFmtId="1" fontId="31" fillId="34" borderId="10" xfId="0" applyNumberFormat="1" applyFont="1" applyFill="1" applyBorder="1" applyAlignment="1">
      <alignment wrapText="1"/>
    </xf>
    <xf numFmtId="0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1" fontId="54" fillId="34" borderId="10" xfId="0" applyNumberFormat="1" applyFont="1" applyFill="1" applyBorder="1" applyAlignment="1">
      <alignment wrapText="1"/>
    </xf>
    <xf numFmtId="1" fontId="3" fillId="34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 applyProtection="1">
      <alignment vertical="justify" textRotation="90" wrapText="1"/>
      <protection locked="0"/>
    </xf>
    <xf numFmtId="0" fontId="3" fillId="34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1" fontId="36" fillId="34" borderId="10" xfId="0" applyNumberFormat="1" applyFont="1" applyFill="1" applyBorder="1" applyAlignment="1">
      <alignment wrapText="1"/>
    </xf>
    <xf numFmtId="1" fontId="31" fillId="34" borderId="10" xfId="0" applyNumberFormat="1" applyFont="1" applyFill="1" applyBorder="1" applyAlignment="1">
      <alignment vertical="center" wrapText="1"/>
    </xf>
    <xf numFmtId="0" fontId="56" fillId="34" borderId="10" xfId="0" applyFont="1" applyFill="1" applyBorder="1" applyAlignment="1">
      <alignment wrapText="1"/>
    </xf>
    <xf numFmtId="0" fontId="56" fillId="34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6"/>
  <sheetViews>
    <sheetView tabSelected="1" view="pageBreakPreview" zoomScale="98" zoomScaleSheetLayoutView="98" zoomScalePageLayoutView="0" workbookViewId="0" topLeftCell="A1">
      <pane xSplit="4" ySplit="1" topLeftCell="AI1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J5" sqref="BJ5"/>
    </sheetView>
  </sheetViews>
  <sheetFormatPr defaultColWidth="9.140625" defaultRowHeight="15"/>
  <cols>
    <col min="1" max="1" width="4.00390625" style="20" customWidth="1"/>
    <col min="2" max="2" width="7.8515625" style="27" customWidth="1"/>
    <col min="3" max="3" width="27.140625" style="20" customWidth="1"/>
    <col min="4" max="4" width="12.7109375" style="20" customWidth="1"/>
    <col min="5" max="5" width="3.140625" style="20" customWidth="1"/>
    <col min="6" max="6" width="4.140625" style="20" customWidth="1"/>
    <col min="7" max="7" width="3.421875" style="20" customWidth="1"/>
    <col min="8" max="8" width="4.57421875" style="20" customWidth="1"/>
    <col min="9" max="9" width="9.421875" style="20" customWidth="1"/>
    <col min="10" max="10" width="3.7109375" style="20" customWidth="1"/>
    <col min="11" max="11" width="9.28125" style="20" customWidth="1"/>
    <col min="12" max="12" width="7.140625" style="20" customWidth="1"/>
    <col min="13" max="13" width="6.140625" style="20" customWidth="1"/>
    <col min="14" max="14" width="7.7109375" style="20" customWidth="1"/>
    <col min="15" max="15" width="7.421875" style="20" customWidth="1"/>
    <col min="16" max="16" width="3.28125" style="20" customWidth="1"/>
    <col min="17" max="17" width="5.00390625" style="20" customWidth="1"/>
    <col min="18" max="18" width="3.7109375" style="20" customWidth="1"/>
    <col min="19" max="19" width="3.28125" style="20" customWidth="1"/>
    <col min="20" max="20" width="5.57421875" style="20" customWidth="1"/>
    <col min="21" max="21" width="4.140625" style="20" customWidth="1"/>
    <col min="22" max="22" width="5.140625" style="20" customWidth="1"/>
    <col min="23" max="23" width="6.57421875" style="20" customWidth="1"/>
    <col min="24" max="24" width="5.28125" style="20" customWidth="1"/>
    <col min="25" max="25" width="3.8515625" style="20" customWidth="1"/>
    <col min="26" max="26" width="4.28125" style="20" customWidth="1"/>
    <col min="27" max="27" width="3.57421875" style="20" customWidth="1"/>
    <col min="28" max="28" width="6.7109375" style="20" customWidth="1"/>
    <col min="29" max="29" width="8.140625" style="20" customWidth="1"/>
    <col min="30" max="30" width="7.140625" style="20" customWidth="1"/>
    <col min="31" max="31" width="6.28125" style="20" customWidth="1"/>
    <col min="32" max="32" width="7.57421875" style="20" customWidth="1"/>
    <col min="33" max="33" width="8.140625" style="20" customWidth="1"/>
    <col min="34" max="35" width="7.28125" style="20" customWidth="1"/>
    <col min="36" max="36" width="2.57421875" style="20" customWidth="1"/>
    <col min="37" max="37" width="6.28125" style="20" customWidth="1"/>
    <col min="38" max="38" width="5.28125" style="20" customWidth="1"/>
    <col min="39" max="39" width="4.7109375" style="20" customWidth="1"/>
    <col min="40" max="40" width="3.28125" style="20" customWidth="1"/>
    <col min="41" max="41" width="7.140625" style="20" customWidth="1"/>
    <col min="42" max="42" width="6.57421875" style="20" customWidth="1"/>
    <col min="43" max="43" width="6.8515625" style="20" customWidth="1"/>
    <col min="44" max="44" width="6.00390625" style="20" customWidth="1"/>
    <col min="45" max="45" width="5.8515625" style="20" customWidth="1"/>
    <col min="46" max="46" width="4.7109375" style="20" customWidth="1"/>
    <col min="47" max="47" width="5.140625" style="20" customWidth="1"/>
    <col min="48" max="48" width="3.00390625" style="20" customWidth="1"/>
    <col min="49" max="49" width="3.140625" style="20" customWidth="1"/>
    <col min="50" max="50" width="5.00390625" style="20" customWidth="1"/>
    <col min="51" max="51" width="2.8515625" style="20" customWidth="1"/>
    <col min="52" max="52" width="5.28125" style="20" customWidth="1"/>
    <col min="53" max="53" width="3.00390625" style="20" customWidth="1"/>
    <col min="54" max="55" width="4.8515625" style="20" customWidth="1"/>
    <col min="56" max="56" width="6.57421875" style="20" customWidth="1"/>
    <col min="57" max="57" width="7.00390625" style="20" customWidth="1"/>
    <col min="58" max="58" width="5.57421875" style="20" customWidth="1"/>
    <col min="59" max="59" width="5.8515625" style="20" customWidth="1"/>
    <col min="60" max="60" width="8.421875" style="20" customWidth="1"/>
    <col min="61" max="61" width="9.57421875" style="20" customWidth="1"/>
    <col min="62" max="62" width="5.421875" style="20" customWidth="1"/>
    <col min="63" max="16384" width="9.140625" style="20" customWidth="1"/>
  </cols>
  <sheetData>
    <row r="1" spans="1:62" s="6" customFormat="1" ht="143.25" customHeight="1">
      <c r="A1" s="2" t="s">
        <v>0</v>
      </c>
      <c r="B1" s="3" t="s">
        <v>1</v>
      </c>
      <c r="C1" s="4" t="s">
        <v>2</v>
      </c>
      <c r="D1" s="4" t="s">
        <v>3</v>
      </c>
      <c r="E1" s="1" t="s">
        <v>4</v>
      </c>
      <c r="F1" s="5" t="s">
        <v>5</v>
      </c>
      <c r="G1" s="5" t="s">
        <v>6</v>
      </c>
      <c r="H1" s="2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29" t="s">
        <v>15</v>
      </c>
      <c r="P1" s="29" t="s">
        <v>16</v>
      </c>
      <c r="Q1" s="30" t="s">
        <v>17</v>
      </c>
      <c r="R1" s="31" t="s">
        <v>20</v>
      </c>
      <c r="S1" s="31" t="s">
        <v>22</v>
      </c>
      <c r="T1" s="31" t="s">
        <v>23</v>
      </c>
      <c r="U1" s="31" t="s">
        <v>24</v>
      </c>
      <c r="V1" s="31" t="s">
        <v>25</v>
      </c>
      <c r="W1" s="31" t="s">
        <v>26</v>
      </c>
      <c r="X1" s="31" t="s">
        <v>21</v>
      </c>
      <c r="Y1" s="31" t="s">
        <v>18</v>
      </c>
      <c r="Z1" s="31" t="s">
        <v>14</v>
      </c>
      <c r="AA1" s="31" t="s">
        <v>27</v>
      </c>
      <c r="AB1" s="31" t="s">
        <v>19</v>
      </c>
      <c r="AC1" s="32" t="s">
        <v>28</v>
      </c>
      <c r="AD1" s="33" t="s">
        <v>29</v>
      </c>
      <c r="AE1" s="33" t="s">
        <v>30</v>
      </c>
      <c r="AF1" s="34" t="s">
        <v>31</v>
      </c>
      <c r="AG1" s="34" t="s">
        <v>32</v>
      </c>
      <c r="AH1" s="35" t="s">
        <v>33</v>
      </c>
      <c r="AI1" s="35" t="s">
        <v>15</v>
      </c>
      <c r="AJ1" s="36" t="s">
        <v>34</v>
      </c>
      <c r="AK1" s="37" t="s">
        <v>35</v>
      </c>
      <c r="AL1" s="38" t="s">
        <v>36</v>
      </c>
      <c r="AM1" s="38" t="s">
        <v>37</v>
      </c>
      <c r="AN1" s="38" t="s">
        <v>36</v>
      </c>
      <c r="AO1" s="62" t="s">
        <v>114</v>
      </c>
      <c r="AP1" s="38" t="s">
        <v>38</v>
      </c>
      <c r="AQ1" s="39" t="s">
        <v>39</v>
      </c>
      <c r="AR1" s="39" t="s">
        <v>40</v>
      </c>
      <c r="AS1" s="39" t="s">
        <v>41</v>
      </c>
      <c r="AT1" s="36" t="s">
        <v>42</v>
      </c>
      <c r="AU1" s="40" t="s">
        <v>43</v>
      </c>
      <c r="AV1" s="36" t="s">
        <v>44</v>
      </c>
      <c r="AW1" s="36" t="s">
        <v>36</v>
      </c>
      <c r="AX1" s="36" t="s">
        <v>45</v>
      </c>
      <c r="AY1" s="36" t="s">
        <v>36</v>
      </c>
      <c r="AZ1" s="39" t="s">
        <v>46</v>
      </c>
      <c r="BA1" s="40" t="s">
        <v>14</v>
      </c>
      <c r="BB1" s="36" t="s">
        <v>47</v>
      </c>
      <c r="BC1" s="39" t="s">
        <v>48</v>
      </c>
      <c r="BD1" s="36" t="s">
        <v>116</v>
      </c>
      <c r="BE1" s="39" t="s">
        <v>49</v>
      </c>
      <c r="BF1" s="36" t="s">
        <v>50</v>
      </c>
      <c r="BG1" s="36" t="s">
        <v>51</v>
      </c>
      <c r="BH1" s="36" t="s">
        <v>52</v>
      </c>
      <c r="BI1" s="36" t="s">
        <v>53</v>
      </c>
      <c r="BJ1" s="39" t="s">
        <v>54</v>
      </c>
    </row>
    <row r="2" spans="1:62" ht="12.75">
      <c r="A2" s="7">
        <v>1</v>
      </c>
      <c r="B2" s="24">
        <v>4067</v>
      </c>
      <c r="C2" s="53" t="s">
        <v>111</v>
      </c>
      <c r="D2" s="19" t="s">
        <v>56</v>
      </c>
      <c r="E2" s="7">
        <v>12</v>
      </c>
      <c r="F2" s="7">
        <v>1</v>
      </c>
      <c r="G2" s="7">
        <v>1</v>
      </c>
      <c r="H2" s="7">
        <v>31</v>
      </c>
      <c r="I2" s="10">
        <v>102800</v>
      </c>
      <c r="J2" s="10">
        <v>0</v>
      </c>
      <c r="K2" s="10">
        <f>INT((I2)*0.34+0.5)</f>
        <v>34952</v>
      </c>
      <c r="L2" s="10">
        <v>3600</v>
      </c>
      <c r="M2" s="10">
        <f>L2*34%</f>
        <v>1224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0</v>
      </c>
      <c r="Z2" s="10">
        <v>0</v>
      </c>
      <c r="AA2" s="10">
        <v>0</v>
      </c>
      <c r="AB2" s="10">
        <v>0</v>
      </c>
      <c r="AC2" s="19">
        <f>SUM(I2:AB2)</f>
        <v>142576</v>
      </c>
      <c r="AD2" s="67">
        <v>25000</v>
      </c>
      <c r="AE2" s="12">
        <v>200</v>
      </c>
      <c r="AF2" s="13">
        <v>0</v>
      </c>
      <c r="AG2" s="15">
        <v>0</v>
      </c>
      <c r="AH2" s="14">
        <f>O2</f>
        <v>0</v>
      </c>
      <c r="AI2" s="14">
        <f>O2</f>
        <v>0</v>
      </c>
      <c r="AJ2" s="15">
        <v>0</v>
      </c>
      <c r="AK2" s="15">
        <v>0</v>
      </c>
      <c r="AL2" s="16">
        <v>0</v>
      </c>
      <c r="AM2" s="15">
        <v>0</v>
      </c>
      <c r="AN2" s="16">
        <v>0</v>
      </c>
      <c r="AO2" s="55">
        <v>0</v>
      </c>
      <c r="AP2" s="15">
        <v>0</v>
      </c>
      <c r="AQ2" s="61">
        <v>40000</v>
      </c>
      <c r="AR2" s="15">
        <v>0</v>
      </c>
      <c r="AS2" s="15">
        <v>0</v>
      </c>
      <c r="AT2" s="15">
        <v>0</v>
      </c>
      <c r="AU2" s="17">
        <f>P2</f>
        <v>0</v>
      </c>
      <c r="AV2" s="15">
        <v>0</v>
      </c>
      <c r="AW2" s="16">
        <v>0</v>
      </c>
      <c r="AX2" s="15">
        <v>0</v>
      </c>
      <c r="AY2" s="16">
        <v>0</v>
      </c>
      <c r="AZ2" s="15">
        <v>120</v>
      </c>
      <c r="BA2" s="18">
        <f>Z2</f>
        <v>0</v>
      </c>
      <c r="BB2" s="15">
        <v>0</v>
      </c>
      <c r="BC2" s="15">
        <v>790</v>
      </c>
      <c r="BD2" s="15">
        <v>200</v>
      </c>
      <c r="BE2" s="15">
        <v>0</v>
      </c>
      <c r="BF2" s="15">
        <v>0</v>
      </c>
      <c r="BG2" s="15">
        <v>0</v>
      </c>
      <c r="BH2" s="19">
        <f>SUM(AD2:BG2)</f>
        <v>66310</v>
      </c>
      <c r="BI2" s="19">
        <f>SUM(AC2-BH2)</f>
        <v>76266</v>
      </c>
      <c r="BJ2" s="7">
        <v>1</v>
      </c>
    </row>
    <row r="3" spans="1:62" ht="12.75">
      <c r="A3" s="7">
        <v>2</v>
      </c>
      <c r="B3" s="24"/>
      <c r="C3" s="60" t="s">
        <v>55</v>
      </c>
      <c r="D3" s="57" t="s">
        <v>113</v>
      </c>
      <c r="E3" s="21">
        <v>10</v>
      </c>
      <c r="F3" s="21">
        <v>1</v>
      </c>
      <c r="G3" s="21">
        <v>0</v>
      </c>
      <c r="H3" s="7">
        <v>0</v>
      </c>
      <c r="I3" s="59">
        <v>0</v>
      </c>
      <c r="J3" s="23">
        <v>0</v>
      </c>
      <c r="K3" s="10">
        <f aca="true" t="shared" si="0" ref="K3:K62">INT((I3)*0.34+0.5)</f>
        <v>0</v>
      </c>
      <c r="L3" s="10">
        <v>0</v>
      </c>
      <c r="M3" s="10">
        <f>L3*34%</f>
        <v>0</v>
      </c>
      <c r="N3" s="10">
        <f>ROUND(I3*9%,0)</f>
        <v>0</v>
      </c>
      <c r="O3" s="15">
        <v>0</v>
      </c>
      <c r="P3" s="15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19">
        <f aca="true" t="shared" si="1" ref="AC3:AC65">SUM(I3:AB3)</f>
        <v>0</v>
      </c>
      <c r="AD3" s="67">
        <v>0</v>
      </c>
      <c r="AE3" s="12">
        <v>0</v>
      </c>
      <c r="AF3" s="13">
        <v>0</v>
      </c>
      <c r="AG3" s="15">
        <v>0</v>
      </c>
      <c r="AH3" s="14">
        <f aca="true" t="shared" si="2" ref="AH3:AH8">O3</f>
        <v>0</v>
      </c>
      <c r="AI3" s="14">
        <f aca="true" t="shared" si="3" ref="AI3:AI8">O3</f>
        <v>0</v>
      </c>
      <c r="AJ3" s="15">
        <v>0</v>
      </c>
      <c r="AK3" s="15">
        <v>0</v>
      </c>
      <c r="AL3" s="16">
        <v>0</v>
      </c>
      <c r="AM3" s="15">
        <v>0</v>
      </c>
      <c r="AN3" s="16">
        <v>0</v>
      </c>
      <c r="AO3" s="55">
        <v>0</v>
      </c>
      <c r="AP3" s="15">
        <v>0</v>
      </c>
      <c r="AQ3" s="61">
        <v>0</v>
      </c>
      <c r="AR3" s="15">
        <v>0</v>
      </c>
      <c r="AS3" s="15">
        <v>0</v>
      </c>
      <c r="AT3" s="15">
        <v>0</v>
      </c>
      <c r="AU3" s="17">
        <f aca="true" t="shared" si="4" ref="AU3:AU65">P3</f>
        <v>0</v>
      </c>
      <c r="AV3" s="15">
        <v>0</v>
      </c>
      <c r="AW3" s="16">
        <v>0</v>
      </c>
      <c r="AX3" s="15">
        <v>0</v>
      </c>
      <c r="AY3" s="16">
        <v>0</v>
      </c>
      <c r="AZ3" s="15">
        <v>0</v>
      </c>
      <c r="BA3" s="18">
        <f aca="true" t="shared" si="5" ref="BA3:BA65">Z3</f>
        <v>0</v>
      </c>
      <c r="BB3" s="15">
        <v>0</v>
      </c>
      <c r="BC3" s="15">
        <v>0</v>
      </c>
      <c r="BD3" s="15">
        <v>0</v>
      </c>
      <c r="BE3" s="15">
        <v>0</v>
      </c>
      <c r="BF3" s="15">
        <v>0</v>
      </c>
      <c r="BG3" s="15">
        <v>0</v>
      </c>
      <c r="BH3" s="19">
        <f aca="true" t="shared" si="6" ref="BH3:BH65">SUM(AD3:BG3)</f>
        <v>0</v>
      </c>
      <c r="BI3" s="19">
        <f aca="true" t="shared" si="7" ref="BI3:BI65">SUM(AC3-BH3)</f>
        <v>0</v>
      </c>
      <c r="BJ3" s="7">
        <v>2</v>
      </c>
    </row>
    <row r="4" spans="1:62" ht="12.75">
      <c r="A4" s="7">
        <v>3</v>
      </c>
      <c r="B4" s="24">
        <v>29004</v>
      </c>
      <c r="C4" s="25" t="s">
        <v>126</v>
      </c>
      <c r="D4" s="19" t="s">
        <v>109</v>
      </c>
      <c r="E4" s="41">
        <v>7</v>
      </c>
      <c r="F4" s="41">
        <v>1</v>
      </c>
      <c r="G4" s="41">
        <v>1</v>
      </c>
      <c r="H4" s="7">
        <v>31</v>
      </c>
      <c r="I4" s="54">
        <v>74300</v>
      </c>
      <c r="J4" s="42">
        <v>0</v>
      </c>
      <c r="K4" s="10">
        <f t="shared" si="0"/>
        <v>25262</v>
      </c>
      <c r="L4" s="28">
        <v>1800</v>
      </c>
      <c r="M4" s="10">
        <f>L4*34%</f>
        <v>612</v>
      </c>
      <c r="N4" s="10">
        <f>ROUND(I4*9%,0)</f>
        <v>6687</v>
      </c>
      <c r="O4" s="63">
        <v>0</v>
      </c>
      <c r="P4" s="28">
        <v>0</v>
      </c>
      <c r="Q4" s="43">
        <v>0</v>
      </c>
      <c r="R4" s="43">
        <v>0</v>
      </c>
      <c r="S4" s="43">
        <v>0</v>
      </c>
      <c r="T4" s="43">
        <v>0</v>
      </c>
      <c r="U4" s="43">
        <v>0</v>
      </c>
      <c r="V4" s="43">
        <v>0</v>
      </c>
      <c r="W4" s="43">
        <v>0</v>
      </c>
      <c r="X4" s="43">
        <v>0</v>
      </c>
      <c r="Y4" s="43">
        <v>0</v>
      </c>
      <c r="Z4" s="43">
        <v>0</v>
      </c>
      <c r="AA4" s="43">
        <v>0</v>
      </c>
      <c r="AB4" s="43">
        <v>0</v>
      </c>
      <c r="AC4" s="19">
        <f t="shared" si="1"/>
        <v>108661</v>
      </c>
      <c r="AD4" s="68">
        <v>8000</v>
      </c>
      <c r="AE4" s="44">
        <v>400</v>
      </c>
      <c r="AF4" s="28">
        <v>0</v>
      </c>
      <c r="AG4" s="28">
        <v>0</v>
      </c>
      <c r="AH4" s="45">
        <f t="shared" si="2"/>
        <v>0</v>
      </c>
      <c r="AI4" s="45">
        <f t="shared" si="3"/>
        <v>0</v>
      </c>
      <c r="AJ4" s="28">
        <v>0</v>
      </c>
      <c r="AK4" s="28">
        <v>0</v>
      </c>
      <c r="AL4" s="46">
        <v>0</v>
      </c>
      <c r="AM4" s="28">
        <v>0</v>
      </c>
      <c r="AN4" s="46">
        <v>0</v>
      </c>
      <c r="AO4" s="55">
        <v>0</v>
      </c>
      <c r="AP4" s="28">
        <v>0</v>
      </c>
      <c r="AQ4" s="61">
        <v>20000</v>
      </c>
      <c r="AR4" s="28">
        <v>0</v>
      </c>
      <c r="AS4" s="28">
        <v>0</v>
      </c>
      <c r="AT4" s="28">
        <v>0</v>
      </c>
      <c r="AU4" s="17">
        <f t="shared" si="4"/>
        <v>0</v>
      </c>
      <c r="AV4" s="13">
        <v>0</v>
      </c>
      <c r="AW4" s="46">
        <v>0</v>
      </c>
      <c r="AX4" s="28">
        <v>0</v>
      </c>
      <c r="AY4" s="46">
        <v>0</v>
      </c>
      <c r="AZ4" s="28">
        <v>60</v>
      </c>
      <c r="BA4" s="47">
        <f t="shared" si="5"/>
        <v>0</v>
      </c>
      <c r="BB4" s="28">
        <v>0</v>
      </c>
      <c r="BC4" s="28">
        <v>0</v>
      </c>
      <c r="BD4" s="28">
        <v>0</v>
      </c>
      <c r="BE4" s="28">
        <v>0</v>
      </c>
      <c r="BF4" s="28">
        <v>0</v>
      </c>
      <c r="BG4" s="28">
        <v>0</v>
      </c>
      <c r="BH4" s="43">
        <f t="shared" si="6"/>
        <v>28460</v>
      </c>
      <c r="BI4" s="43">
        <f t="shared" si="7"/>
        <v>80201</v>
      </c>
      <c r="BJ4" s="48">
        <v>3</v>
      </c>
    </row>
    <row r="5" spans="1:62" ht="12.75">
      <c r="A5" s="7">
        <v>4</v>
      </c>
      <c r="B5" s="24">
        <v>11349</v>
      </c>
      <c r="C5" s="53" t="s">
        <v>118</v>
      </c>
      <c r="D5" s="19" t="s">
        <v>58</v>
      </c>
      <c r="E5" s="21">
        <v>10</v>
      </c>
      <c r="F5" s="21">
        <v>1</v>
      </c>
      <c r="G5" s="21">
        <v>1</v>
      </c>
      <c r="H5" s="7">
        <v>31</v>
      </c>
      <c r="I5" s="64">
        <v>82400</v>
      </c>
      <c r="J5" s="23">
        <v>0</v>
      </c>
      <c r="K5" s="10">
        <f t="shared" si="0"/>
        <v>28016</v>
      </c>
      <c r="L5" s="15">
        <v>3600</v>
      </c>
      <c r="M5" s="10">
        <f>L5*34%</f>
        <v>1224</v>
      </c>
      <c r="N5" s="10">
        <v>0</v>
      </c>
      <c r="O5" s="15">
        <v>0</v>
      </c>
      <c r="P5" s="15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f t="shared" si="1"/>
        <v>115240</v>
      </c>
      <c r="AD5" s="67">
        <v>8900</v>
      </c>
      <c r="AE5" s="12">
        <v>200</v>
      </c>
      <c r="AF5" s="13">
        <v>0</v>
      </c>
      <c r="AG5" s="15">
        <v>0</v>
      </c>
      <c r="AH5" s="14">
        <f t="shared" si="2"/>
        <v>0</v>
      </c>
      <c r="AI5" s="14">
        <f t="shared" si="3"/>
        <v>0</v>
      </c>
      <c r="AJ5" s="15">
        <v>0</v>
      </c>
      <c r="AK5" s="15">
        <v>0</v>
      </c>
      <c r="AL5" s="46">
        <v>0</v>
      </c>
      <c r="AM5" s="28">
        <v>0</v>
      </c>
      <c r="AN5" s="46">
        <v>0</v>
      </c>
      <c r="AO5" s="55">
        <v>0</v>
      </c>
      <c r="AP5" s="28">
        <v>0</v>
      </c>
      <c r="AQ5" s="61">
        <v>20000</v>
      </c>
      <c r="AR5" s="28">
        <v>0</v>
      </c>
      <c r="AS5" s="15">
        <v>0</v>
      </c>
      <c r="AT5" s="28">
        <v>0</v>
      </c>
      <c r="AU5" s="17">
        <f t="shared" si="4"/>
        <v>0</v>
      </c>
      <c r="AV5" s="13">
        <v>0</v>
      </c>
      <c r="AW5" s="46">
        <v>0</v>
      </c>
      <c r="AX5" s="28">
        <v>0</v>
      </c>
      <c r="AY5" s="46">
        <v>0</v>
      </c>
      <c r="AZ5" s="15">
        <v>60</v>
      </c>
      <c r="BA5" s="18">
        <f t="shared" si="5"/>
        <v>0</v>
      </c>
      <c r="BB5" s="15">
        <v>0</v>
      </c>
      <c r="BC5" s="15">
        <v>560</v>
      </c>
      <c r="BD5" s="28">
        <v>200</v>
      </c>
      <c r="BE5" s="28">
        <v>0</v>
      </c>
      <c r="BF5" s="28">
        <v>0</v>
      </c>
      <c r="BG5" s="28">
        <v>0</v>
      </c>
      <c r="BH5" s="19">
        <f t="shared" si="6"/>
        <v>29920</v>
      </c>
      <c r="BI5" s="19">
        <f t="shared" si="7"/>
        <v>85320</v>
      </c>
      <c r="BJ5" s="7">
        <v>4</v>
      </c>
    </row>
    <row r="6" spans="1:62" ht="12.75">
      <c r="A6" s="7">
        <v>5</v>
      </c>
      <c r="B6" s="24">
        <v>35668</v>
      </c>
      <c r="C6" s="53" t="s">
        <v>117</v>
      </c>
      <c r="D6" s="19" t="s">
        <v>57</v>
      </c>
      <c r="E6" s="21">
        <v>8</v>
      </c>
      <c r="F6" s="21">
        <v>1</v>
      </c>
      <c r="G6" s="21">
        <v>1</v>
      </c>
      <c r="H6" s="7">
        <v>31</v>
      </c>
      <c r="I6" s="64">
        <v>64100</v>
      </c>
      <c r="J6" s="23">
        <v>0</v>
      </c>
      <c r="K6" s="10">
        <f t="shared" si="0"/>
        <v>21794</v>
      </c>
      <c r="L6" s="15">
        <v>1800</v>
      </c>
      <c r="M6" s="10">
        <f>L6*34%</f>
        <v>612</v>
      </c>
      <c r="N6" s="10">
        <v>0</v>
      </c>
      <c r="O6" s="15">
        <v>0</v>
      </c>
      <c r="P6" s="15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f t="shared" si="1"/>
        <v>88306</v>
      </c>
      <c r="AD6" s="67">
        <v>5900</v>
      </c>
      <c r="AE6" s="12">
        <v>200</v>
      </c>
      <c r="AF6" s="13">
        <v>0</v>
      </c>
      <c r="AG6" s="15">
        <v>0</v>
      </c>
      <c r="AH6" s="14">
        <f t="shared" si="2"/>
        <v>0</v>
      </c>
      <c r="AI6" s="14">
        <f t="shared" si="3"/>
        <v>0</v>
      </c>
      <c r="AJ6" s="15">
        <v>0</v>
      </c>
      <c r="AK6" s="15">
        <v>0</v>
      </c>
      <c r="AL6" s="46">
        <v>0</v>
      </c>
      <c r="AM6" s="28">
        <v>0</v>
      </c>
      <c r="AN6" s="46">
        <v>0</v>
      </c>
      <c r="AO6" s="55">
        <v>0</v>
      </c>
      <c r="AP6" s="28">
        <v>0</v>
      </c>
      <c r="AQ6" s="61">
        <v>20000</v>
      </c>
      <c r="AR6" s="28">
        <v>0</v>
      </c>
      <c r="AS6" s="15">
        <v>0</v>
      </c>
      <c r="AT6" s="28">
        <v>0</v>
      </c>
      <c r="AU6" s="17">
        <f t="shared" si="4"/>
        <v>0</v>
      </c>
      <c r="AV6" s="13">
        <v>0</v>
      </c>
      <c r="AW6" s="46">
        <v>0</v>
      </c>
      <c r="AX6" s="28">
        <v>0</v>
      </c>
      <c r="AY6" s="46">
        <v>0</v>
      </c>
      <c r="AZ6" s="15">
        <v>60</v>
      </c>
      <c r="BA6" s="18">
        <f t="shared" si="5"/>
        <v>0</v>
      </c>
      <c r="BB6" s="15">
        <v>0</v>
      </c>
      <c r="BC6" s="15">
        <v>560</v>
      </c>
      <c r="BD6" s="28">
        <v>200</v>
      </c>
      <c r="BE6" s="28">
        <v>0</v>
      </c>
      <c r="BF6" s="28">
        <v>0</v>
      </c>
      <c r="BG6" s="28">
        <v>0</v>
      </c>
      <c r="BH6" s="19">
        <f t="shared" si="6"/>
        <v>26920</v>
      </c>
      <c r="BI6" s="19">
        <f t="shared" si="7"/>
        <v>61386</v>
      </c>
      <c r="BJ6" s="7">
        <v>5</v>
      </c>
    </row>
    <row r="7" spans="1:62" ht="15.75" customHeight="1">
      <c r="A7" s="7">
        <v>6</v>
      </c>
      <c r="B7" s="24"/>
      <c r="C7" s="8" t="s">
        <v>55</v>
      </c>
      <c r="D7" s="19" t="s">
        <v>59</v>
      </c>
      <c r="E7" s="21">
        <v>8</v>
      </c>
      <c r="F7" s="21">
        <v>1</v>
      </c>
      <c r="G7" s="21">
        <v>0</v>
      </c>
      <c r="H7" s="41">
        <v>0</v>
      </c>
      <c r="I7" s="64">
        <v>0</v>
      </c>
      <c r="J7" s="23">
        <v>0</v>
      </c>
      <c r="K7" s="10">
        <f t="shared" si="0"/>
        <v>0</v>
      </c>
      <c r="L7" s="15">
        <v>0</v>
      </c>
      <c r="M7" s="10">
        <f aca="true" t="shared" si="8" ref="M7:M25">L7*34%</f>
        <v>0</v>
      </c>
      <c r="N7" s="10">
        <f>ROUND(I7*9%,0)</f>
        <v>0</v>
      </c>
      <c r="O7" s="55">
        <f>INT((I7+K7)*0.14+0.5)</f>
        <v>0</v>
      </c>
      <c r="P7" s="15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f t="shared" si="1"/>
        <v>0</v>
      </c>
      <c r="AD7" s="67">
        <v>0</v>
      </c>
      <c r="AE7" s="12">
        <v>0</v>
      </c>
      <c r="AF7" s="13">
        <v>0</v>
      </c>
      <c r="AG7" s="15">
        <v>0</v>
      </c>
      <c r="AH7" s="14">
        <v>0</v>
      </c>
      <c r="AI7" s="14">
        <f t="shared" si="3"/>
        <v>0</v>
      </c>
      <c r="AJ7" s="15">
        <v>0</v>
      </c>
      <c r="AK7" s="15">
        <v>0</v>
      </c>
      <c r="AL7" s="46">
        <v>0</v>
      </c>
      <c r="AM7" s="28">
        <v>0</v>
      </c>
      <c r="AN7" s="46">
        <v>0</v>
      </c>
      <c r="AO7" s="55">
        <v>0</v>
      </c>
      <c r="AP7" s="63">
        <v>0</v>
      </c>
      <c r="AQ7" s="61">
        <v>0</v>
      </c>
      <c r="AR7" s="28">
        <v>0</v>
      </c>
      <c r="AS7" s="15">
        <v>0</v>
      </c>
      <c r="AT7" s="28">
        <v>0</v>
      </c>
      <c r="AU7" s="17">
        <f t="shared" si="4"/>
        <v>0</v>
      </c>
      <c r="AV7" s="13">
        <v>0</v>
      </c>
      <c r="AW7" s="46">
        <v>0</v>
      </c>
      <c r="AX7" s="28">
        <v>0</v>
      </c>
      <c r="AY7" s="46">
        <v>0</v>
      </c>
      <c r="AZ7" s="15">
        <v>0</v>
      </c>
      <c r="BA7" s="18">
        <f t="shared" si="5"/>
        <v>0</v>
      </c>
      <c r="BB7" s="15">
        <v>0</v>
      </c>
      <c r="BC7" s="15">
        <v>0</v>
      </c>
      <c r="BD7" s="28">
        <v>0</v>
      </c>
      <c r="BE7" s="28">
        <v>0</v>
      </c>
      <c r="BF7" s="28">
        <v>0</v>
      </c>
      <c r="BG7" s="28">
        <v>0</v>
      </c>
      <c r="BH7" s="19">
        <f t="shared" si="6"/>
        <v>0</v>
      </c>
      <c r="BI7" s="19">
        <f t="shared" si="7"/>
        <v>0</v>
      </c>
      <c r="BJ7" s="7">
        <v>6</v>
      </c>
    </row>
    <row r="8" spans="1:62" ht="15" customHeight="1">
      <c r="A8" s="7">
        <v>7</v>
      </c>
      <c r="B8" s="24">
        <v>17449</v>
      </c>
      <c r="C8" s="53" t="s">
        <v>60</v>
      </c>
      <c r="D8" s="19" t="s">
        <v>61</v>
      </c>
      <c r="E8" s="21">
        <v>8</v>
      </c>
      <c r="F8" s="21">
        <v>1</v>
      </c>
      <c r="G8" s="21">
        <v>1</v>
      </c>
      <c r="H8" s="41">
        <v>31</v>
      </c>
      <c r="I8" s="64">
        <v>74300</v>
      </c>
      <c r="J8" s="23">
        <v>0</v>
      </c>
      <c r="K8" s="10">
        <f t="shared" si="0"/>
        <v>25262</v>
      </c>
      <c r="L8" s="15">
        <v>1800</v>
      </c>
      <c r="M8" s="10">
        <f t="shared" si="8"/>
        <v>612</v>
      </c>
      <c r="N8" s="15">
        <v>0</v>
      </c>
      <c r="O8" s="55">
        <v>0</v>
      </c>
      <c r="P8" s="15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f t="shared" si="1"/>
        <v>101974</v>
      </c>
      <c r="AD8" s="67">
        <v>9800</v>
      </c>
      <c r="AE8" s="12">
        <v>200</v>
      </c>
      <c r="AF8" s="13">
        <v>0</v>
      </c>
      <c r="AG8" s="15">
        <v>0</v>
      </c>
      <c r="AH8" s="14">
        <f t="shared" si="2"/>
        <v>0</v>
      </c>
      <c r="AI8" s="14">
        <f t="shared" si="3"/>
        <v>0</v>
      </c>
      <c r="AJ8" s="15">
        <v>0</v>
      </c>
      <c r="AK8" s="15">
        <v>0</v>
      </c>
      <c r="AL8" s="46">
        <v>0</v>
      </c>
      <c r="AM8" s="28">
        <v>0</v>
      </c>
      <c r="AN8" s="46">
        <v>0</v>
      </c>
      <c r="AO8" s="55">
        <v>0</v>
      </c>
      <c r="AP8" s="28">
        <v>0</v>
      </c>
      <c r="AQ8" s="61">
        <v>20000</v>
      </c>
      <c r="AR8" s="28">
        <v>0</v>
      </c>
      <c r="AS8" s="15">
        <v>0</v>
      </c>
      <c r="AT8" s="28">
        <v>0</v>
      </c>
      <c r="AU8" s="17">
        <f t="shared" si="4"/>
        <v>0</v>
      </c>
      <c r="AV8" s="13">
        <v>0</v>
      </c>
      <c r="AW8" s="46">
        <v>0</v>
      </c>
      <c r="AX8" s="28">
        <v>0</v>
      </c>
      <c r="AY8" s="46">
        <v>0</v>
      </c>
      <c r="AZ8" s="15">
        <v>60</v>
      </c>
      <c r="BA8" s="18">
        <f t="shared" si="5"/>
        <v>0</v>
      </c>
      <c r="BB8" s="15">
        <v>0</v>
      </c>
      <c r="BC8" s="15">
        <v>560</v>
      </c>
      <c r="BD8" s="28">
        <v>200</v>
      </c>
      <c r="BE8" s="28">
        <v>0</v>
      </c>
      <c r="BF8" s="28">
        <v>0</v>
      </c>
      <c r="BG8" s="28">
        <v>0</v>
      </c>
      <c r="BH8" s="19">
        <f t="shared" si="6"/>
        <v>30820</v>
      </c>
      <c r="BI8" s="19">
        <f t="shared" si="7"/>
        <v>71154</v>
      </c>
      <c r="BJ8" s="7">
        <v>7</v>
      </c>
    </row>
    <row r="9" spans="1:62" ht="12.75">
      <c r="A9" s="7">
        <v>8</v>
      </c>
      <c r="B9" s="24">
        <v>76413</v>
      </c>
      <c r="C9" s="53" t="s">
        <v>119</v>
      </c>
      <c r="D9" s="19" t="s">
        <v>62</v>
      </c>
      <c r="E9" s="21">
        <v>8</v>
      </c>
      <c r="F9" s="21">
        <v>1</v>
      </c>
      <c r="G9" s="21">
        <v>1</v>
      </c>
      <c r="H9" s="41">
        <v>31</v>
      </c>
      <c r="I9" s="64">
        <v>52000</v>
      </c>
      <c r="J9" s="23">
        <v>0</v>
      </c>
      <c r="K9" s="10">
        <f t="shared" si="0"/>
        <v>17680</v>
      </c>
      <c r="L9" s="15">
        <v>1800</v>
      </c>
      <c r="M9" s="10">
        <f t="shared" si="8"/>
        <v>612</v>
      </c>
      <c r="N9" s="15">
        <v>0</v>
      </c>
      <c r="O9" s="55">
        <f aca="true" t="shared" si="9" ref="O9:O17">INT((I9+K9)*0.14+0.5)</f>
        <v>9755</v>
      </c>
      <c r="P9" s="15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f t="shared" si="1"/>
        <v>81847</v>
      </c>
      <c r="AD9" s="67">
        <v>3000</v>
      </c>
      <c r="AE9" s="12">
        <v>200</v>
      </c>
      <c r="AF9" s="13">
        <v>0</v>
      </c>
      <c r="AG9" s="15">
        <v>0</v>
      </c>
      <c r="AH9" s="14">
        <f>ROUND((I9+K9)*10%,0)</f>
        <v>6968</v>
      </c>
      <c r="AI9" s="14">
        <f>ROUND((I9+K9)*14%,0)</f>
        <v>9755</v>
      </c>
      <c r="AJ9" s="15">
        <v>0</v>
      </c>
      <c r="AK9" s="15">
        <v>0</v>
      </c>
      <c r="AL9" s="46">
        <v>0</v>
      </c>
      <c r="AM9" s="28">
        <v>0</v>
      </c>
      <c r="AN9" s="46">
        <v>0</v>
      </c>
      <c r="AO9" s="55">
        <v>0</v>
      </c>
      <c r="AP9" s="28">
        <v>0</v>
      </c>
      <c r="AQ9" s="61">
        <v>0</v>
      </c>
      <c r="AR9" s="28">
        <v>0</v>
      </c>
      <c r="AS9" s="15">
        <v>0</v>
      </c>
      <c r="AT9" s="28">
        <v>0</v>
      </c>
      <c r="AU9" s="17">
        <f t="shared" si="4"/>
        <v>0</v>
      </c>
      <c r="AV9" s="13">
        <v>0</v>
      </c>
      <c r="AW9" s="46">
        <v>0</v>
      </c>
      <c r="AX9" s="28">
        <v>0</v>
      </c>
      <c r="AY9" s="46">
        <v>0</v>
      </c>
      <c r="AZ9" s="15">
        <v>60</v>
      </c>
      <c r="BA9" s="18">
        <f t="shared" si="5"/>
        <v>0</v>
      </c>
      <c r="BB9" s="15">
        <v>0</v>
      </c>
      <c r="BC9" s="15">
        <v>560</v>
      </c>
      <c r="BD9" s="28">
        <v>200</v>
      </c>
      <c r="BE9" s="28">
        <v>0</v>
      </c>
      <c r="BF9" s="28">
        <v>0</v>
      </c>
      <c r="BG9" s="28">
        <v>0</v>
      </c>
      <c r="BH9" s="19">
        <f t="shared" si="6"/>
        <v>20743</v>
      </c>
      <c r="BI9" s="19">
        <f t="shared" si="7"/>
        <v>61104</v>
      </c>
      <c r="BJ9" s="7">
        <v>8</v>
      </c>
    </row>
    <row r="10" spans="1:62" ht="12.75">
      <c r="A10" s="7">
        <v>9</v>
      </c>
      <c r="B10" s="24">
        <v>56077</v>
      </c>
      <c r="C10" s="53" t="s">
        <v>65</v>
      </c>
      <c r="D10" s="19" t="s">
        <v>66</v>
      </c>
      <c r="E10" s="21">
        <v>8</v>
      </c>
      <c r="F10" s="21">
        <v>1</v>
      </c>
      <c r="G10" s="21">
        <v>1</v>
      </c>
      <c r="H10" s="41">
        <v>31</v>
      </c>
      <c r="I10" s="64">
        <v>68000</v>
      </c>
      <c r="J10" s="23">
        <v>0</v>
      </c>
      <c r="K10" s="10">
        <f t="shared" si="0"/>
        <v>23120</v>
      </c>
      <c r="L10" s="15">
        <v>1800</v>
      </c>
      <c r="M10" s="10">
        <f t="shared" si="8"/>
        <v>612</v>
      </c>
      <c r="N10" s="15">
        <f aca="true" t="shared" si="10" ref="N10:N15">ROUND(I10*9%,0)</f>
        <v>6120</v>
      </c>
      <c r="O10" s="26">
        <f t="shared" si="9"/>
        <v>12757</v>
      </c>
      <c r="P10" s="15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f t="shared" si="1"/>
        <v>112409</v>
      </c>
      <c r="AD10" s="67">
        <v>9100</v>
      </c>
      <c r="AE10" s="12">
        <v>200</v>
      </c>
      <c r="AF10" s="13">
        <v>0</v>
      </c>
      <c r="AG10" s="15">
        <v>0</v>
      </c>
      <c r="AH10" s="14">
        <f aca="true" t="shared" si="11" ref="AH10:AH65">ROUND((I10+K10)*10%,0)</f>
        <v>9112</v>
      </c>
      <c r="AI10" s="14">
        <f aca="true" t="shared" si="12" ref="AI10:AI65">ROUND((I10+K10)*14%,0)</f>
        <v>12757</v>
      </c>
      <c r="AJ10" s="15">
        <v>0</v>
      </c>
      <c r="AK10" s="15">
        <v>0</v>
      </c>
      <c r="AL10" s="46">
        <v>0</v>
      </c>
      <c r="AM10" s="28">
        <v>0</v>
      </c>
      <c r="AN10" s="46">
        <v>0</v>
      </c>
      <c r="AO10" s="55">
        <v>0</v>
      </c>
      <c r="AP10" s="28">
        <v>0</v>
      </c>
      <c r="AQ10" s="61">
        <v>0</v>
      </c>
      <c r="AR10" s="28">
        <v>0</v>
      </c>
      <c r="AS10" s="15">
        <v>0</v>
      </c>
      <c r="AT10" s="28">
        <v>0</v>
      </c>
      <c r="AU10" s="17">
        <f t="shared" si="4"/>
        <v>0</v>
      </c>
      <c r="AV10" s="13">
        <v>0</v>
      </c>
      <c r="AW10" s="46">
        <v>0</v>
      </c>
      <c r="AX10" s="28">
        <v>0</v>
      </c>
      <c r="AY10" s="46">
        <v>0</v>
      </c>
      <c r="AZ10" s="15">
        <v>60</v>
      </c>
      <c r="BA10" s="18">
        <f t="shared" si="5"/>
        <v>0</v>
      </c>
      <c r="BB10" s="15">
        <v>0</v>
      </c>
      <c r="BC10" s="15">
        <v>0</v>
      </c>
      <c r="BD10" s="28">
        <v>0</v>
      </c>
      <c r="BE10" s="28">
        <v>0</v>
      </c>
      <c r="BF10" s="28">
        <v>0</v>
      </c>
      <c r="BG10" s="28">
        <v>0</v>
      </c>
      <c r="BH10" s="19">
        <f t="shared" si="6"/>
        <v>31229</v>
      </c>
      <c r="BI10" s="19">
        <f t="shared" si="7"/>
        <v>81180</v>
      </c>
      <c r="BJ10" s="7">
        <v>9</v>
      </c>
    </row>
    <row r="11" spans="1:62" ht="12.75">
      <c r="A11" s="7">
        <v>10</v>
      </c>
      <c r="B11" s="24">
        <v>27525</v>
      </c>
      <c r="C11" s="53" t="s">
        <v>115</v>
      </c>
      <c r="D11" s="19" t="s">
        <v>63</v>
      </c>
      <c r="E11" s="21">
        <v>10</v>
      </c>
      <c r="F11" s="21">
        <v>1</v>
      </c>
      <c r="G11" s="21">
        <v>1</v>
      </c>
      <c r="H11" s="41">
        <v>31</v>
      </c>
      <c r="I11" s="64">
        <v>80000</v>
      </c>
      <c r="J11" s="23">
        <v>0</v>
      </c>
      <c r="K11" s="10">
        <f t="shared" si="0"/>
        <v>27200</v>
      </c>
      <c r="L11" s="15">
        <v>3600</v>
      </c>
      <c r="M11" s="10">
        <f t="shared" si="8"/>
        <v>1224</v>
      </c>
      <c r="N11" s="15">
        <f t="shared" si="10"/>
        <v>7200</v>
      </c>
      <c r="O11" s="55">
        <v>0</v>
      </c>
      <c r="P11" s="15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f t="shared" si="1"/>
        <v>119224</v>
      </c>
      <c r="AD11" s="67">
        <v>12700</v>
      </c>
      <c r="AE11" s="12">
        <v>200</v>
      </c>
      <c r="AF11" s="13">
        <v>0</v>
      </c>
      <c r="AG11" s="15">
        <v>0</v>
      </c>
      <c r="AH11" s="14">
        <v>0</v>
      </c>
      <c r="AI11" s="14">
        <v>0</v>
      </c>
      <c r="AJ11" s="15">
        <v>0</v>
      </c>
      <c r="AK11" s="15">
        <v>0</v>
      </c>
      <c r="AL11" s="46">
        <v>0</v>
      </c>
      <c r="AM11" s="28">
        <v>0</v>
      </c>
      <c r="AN11" s="46">
        <v>0</v>
      </c>
      <c r="AO11" s="55">
        <v>0</v>
      </c>
      <c r="AP11" s="28">
        <v>0</v>
      </c>
      <c r="AQ11" s="61">
        <v>20000</v>
      </c>
      <c r="AR11" s="28">
        <v>0</v>
      </c>
      <c r="AS11" s="15">
        <v>0</v>
      </c>
      <c r="AT11" s="28">
        <v>0</v>
      </c>
      <c r="AU11" s="17">
        <f t="shared" si="4"/>
        <v>0</v>
      </c>
      <c r="AV11" s="13">
        <v>0</v>
      </c>
      <c r="AW11" s="46">
        <v>0</v>
      </c>
      <c r="AX11" s="28">
        <v>0</v>
      </c>
      <c r="AY11" s="46">
        <v>0</v>
      </c>
      <c r="AZ11" s="15">
        <v>60</v>
      </c>
      <c r="BA11" s="18">
        <f t="shared" si="5"/>
        <v>0</v>
      </c>
      <c r="BB11" s="15">
        <v>0</v>
      </c>
      <c r="BC11" s="15">
        <v>0</v>
      </c>
      <c r="BD11" s="28">
        <v>0</v>
      </c>
      <c r="BE11" s="28">
        <v>0</v>
      </c>
      <c r="BF11" s="28">
        <v>0</v>
      </c>
      <c r="BG11" s="28">
        <v>0</v>
      </c>
      <c r="BH11" s="19">
        <f t="shared" si="6"/>
        <v>32960</v>
      </c>
      <c r="BI11" s="19">
        <f t="shared" si="7"/>
        <v>86264</v>
      </c>
      <c r="BJ11" s="7">
        <v>10</v>
      </c>
    </row>
    <row r="12" spans="1:62" ht="12.75">
      <c r="A12" s="7">
        <v>11</v>
      </c>
      <c r="B12" s="24">
        <v>47845</v>
      </c>
      <c r="C12" s="53" t="s">
        <v>64</v>
      </c>
      <c r="D12" s="19" t="s">
        <v>61</v>
      </c>
      <c r="E12" s="21">
        <v>8</v>
      </c>
      <c r="F12" s="21">
        <v>1</v>
      </c>
      <c r="G12" s="21">
        <v>1</v>
      </c>
      <c r="H12" s="41">
        <v>31</v>
      </c>
      <c r="I12" s="64">
        <v>64100</v>
      </c>
      <c r="J12" s="23">
        <v>0</v>
      </c>
      <c r="K12" s="10">
        <f t="shared" si="0"/>
        <v>21794</v>
      </c>
      <c r="L12" s="15">
        <v>1800</v>
      </c>
      <c r="M12" s="10">
        <f t="shared" si="8"/>
        <v>612</v>
      </c>
      <c r="N12" s="15">
        <f t="shared" si="10"/>
        <v>5769</v>
      </c>
      <c r="O12" s="26">
        <f t="shared" si="9"/>
        <v>12025</v>
      </c>
      <c r="P12" s="15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f t="shared" si="1"/>
        <v>106100</v>
      </c>
      <c r="AD12" s="67">
        <v>5000</v>
      </c>
      <c r="AE12" s="12">
        <v>200</v>
      </c>
      <c r="AF12" s="13">
        <v>0</v>
      </c>
      <c r="AG12" s="15">
        <v>0</v>
      </c>
      <c r="AH12" s="14">
        <f t="shared" si="11"/>
        <v>8589</v>
      </c>
      <c r="AI12" s="14">
        <f t="shared" si="12"/>
        <v>12025</v>
      </c>
      <c r="AJ12" s="15">
        <v>0</v>
      </c>
      <c r="AK12" s="15">
        <v>0</v>
      </c>
      <c r="AL12" s="46">
        <v>0</v>
      </c>
      <c r="AM12" s="28">
        <v>0</v>
      </c>
      <c r="AN12" s="46">
        <v>0</v>
      </c>
      <c r="AO12" s="55">
        <v>0</v>
      </c>
      <c r="AP12" s="28">
        <v>0</v>
      </c>
      <c r="AQ12" s="61">
        <v>0</v>
      </c>
      <c r="AR12" s="28">
        <v>0</v>
      </c>
      <c r="AS12" s="15">
        <v>0</v>
      </c>
      <c r="AT12" s="28">
        <v>0</v>
      </c>
      <c r="AU12" s="17">
        <f t="shared" si="4"/>
        <v>0</v>
      </c>
      <c r="AV12" s="13">
        <v>0</v>
      </c>
      <c r="AW12" s="46">
        <v>0</v>
      </c>
      <c r="AX12" s="28">
        <v>0</v>
      </c>
      <c r="AY12" s="46">
        <v>0</v>
      </c>
      <c r="AZ12" s="15">
        <v>60</v>
      </c>
      <c r="BA12" s="18">
        <f t="shared" si="5"/>
        <v>0</v>
      </c>
      <c r="BB12" s="15">
        <v>0</v>
      </c>
      <c r="BC12" s="15">
        <v>217</v>
      </c>
      <c r="BD12" s="28">
        <v>200</v>
      </c>
      <c r="BE12" s="28">
        <v>0</v>
      </c>
      <c r="BF12" s="28">
        <v>0</v>
      </c>
      <c r="BG12" s="28">
        <v>0</v>
      </c>
      <c r="BH12" s="19">
        <f t="shared" si="6"/>
        <v>26291</v>
      </c>
      <c r="BI12" s="19">
        <f t="shared" si="7"/>
        <v>79809</v>
      </c>
      <c r="BJ12" s="7">
        <v>11</v>
      </c>
    </row>
    <row r="13" spans="1:62" ht="12.75">
      <c r="A13" s="7">
        <v>12</v>
      </c>
      <c r="B13" s="24"/>
      <c r="C13" s="8" t="s">
        <v>55</v>
      </c>
      <c r="D13" s="19" t="s">
        <v>57</v>
      </c>
      <c r="E13" s="21">
        <v>8</v>
      </c>
      <c r="F13" s="21">
        <v>1</v>
      </c>
      <c r="G13" s="21">
        <v>0</v>
      </c>
      <c r="H13" s="41">
        <v>0</v>
      </c>
      <c r="I13" s="22">
        <v>0</v>
      </c>
      <c r="J13" s="23">
        <v>0</v>
      </c>
      <c r="K13" s="10">
        <f>INT((I13)*0.34+0.5)</f>
        <v>0</v>
      </c>
      <c r="L13" s="15">
        <v>0</v>
      </c>
      <c r="M13" s="10">
        <f t="shared" si="8"/>
        <v>0</v>
      </c>
      <c r="N13" s="15">
        <f t="shared" si="10"/>
        <v>0</v>
      </c>
      <c r="O13" s="26">
        <f t="shared" si="9"/>
        <v>0</v>
      </c>
      <c r="P13" s="15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f t="shared" si="1"/>
        <v>0</v>
      </c>
      <c r="AD13" s="11">
        <v>0</v>
      </c>
      <c r="AE13" s="12">
        <v>0</v>
      </c>
      <c r="AF13" s="13">
        <v>0</v>
      </c>
      <c r="AG13" s="15">
        <v>0</v>
      </c>
      <c r="AH13" s="14">
        <f t="shared" si="11"/>
        <v>0</v>
      </c>
      <c r="AI13" s="14">
        <f t="shared" si="12"/>
        <v>0</v>
      </c>
      <c r="AJ13" s="15">
        <v>0</v>
      </c>
      <c r="AK13" s="15">
        <v>0</v>
      </c>
      <c r="AL13" s="46">
        <v>0</v>
      </c>
      <c r="AM13" s="28">
        <v>0</v>
      </c>
      <c r="AN13" s="46">
        <v>0</v>
      </c>
      <c r="AO13" s="55">
        <v>0</v>
      </c>
      <c r="AP13" s="28">
        <v>0</v>
      </c>
      <c r="AQ13" s="61">
        <v>0</v>
      </c>
      <c r="AR13" s="28">
        <v>0</v>
      </c>
      <c r="AS13" s="15">
        <v>0</v>
      </c>
      <c r="AT13" s="28">
        <v>0</v>
      </c>
      <c r="AU13" s="17">
        <f t="shared" si="4"/>
        <v>0</v>
      </c>
      <c r="AV13" s="13">
        <v>0</v>
      </c>
      <c r="AW13" s="46">
        <v>0</v>
      </c>
      <c r="AX13" s="28">
        <v>0</v>
      </c>
      <c r="AY13" s="46">
        <v>0</v>
      </c>
      <c r="AZ13" s="15">
        <v>0</v>
      </c>
      <c r="BA13" s="18">
        <f t="shared" si="5"/>
        <v>0</v>
      </c>
      <c r="BB13" s="15">
        <v>0</v>
      </c>
      <c r="BC13" s="15">
        <v>0</v>
      </c>
      <c r="BD13" s="28">
        <v>0</v>
      </c>
      <c r="BE13" s="28">
        <v>0</v>
      </c>
      <c r="BF13" s="28">
        <v>0</v>
      </c>
      <c r="BG13" s="28">
        <v>0</v>
      </c>
      <c r="BH13" s="19">
        <f t="shared" si="6"/>
        <v>0</v>
      </c>
      <c r="BI13" s="19">
        <f t="shared" si="7"/>
        <v>0</v>
      </c>
      <c r="BJ13" s="7">
        <v>12</v>
      </c>
    </row>
    <row r="14" spans="1:62" ht="12.75">
      <c r="A14" s="7">
        <v>13</v>
      </c>
      <c r="B14" s="24"/>
      <c r="C14" s="8" t="s">
        <v>55</v>
      </c>
      <c r="D14" s="19" t="s">
        <v>67</v>
      </c>
      <c r="E14" s="21">
        <v>8</v>
      </c>
      <c r="F14" s="21">
        <v>1</v>
      </c>
      <c r="G14" s="21">
        <v>0</v>
      </c>
      <c r="H14" s="41">
        <v>0</v>
      </c>
      <c r="I14" s="22">
        <v>0</v>
      </c>
      <c r="J14" s="23">
        <v>0</v>
      </c>
      <c r="K14" s="10">
        <f t="shared" si="0"/>
        <v>0</v>
      </c>
      <c r="L14" s="15">
        <v>0</v>
      </c>
      <c r="M14" s="10">
        <f t="shared" si="8"/>
        <v>0</v>
      </c>
      <c r="N14" s="15">
        <f t="shared" si="10"/>
        <v>0</v>
      </c>
      <c r="O14" s="26">
        <f t="shared" si="9"/>
        <v>0</v>
      </c>
      <c r="P14" s="15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f t="shared" si="1"/>
        <v>0</v>
      </c>
      <c r="AD14" s="11">
        <v>0</v>
      </c>
      <c r="AE14" s="12">
        <v>0</v>
      </c>
      <c r="AF14" s="13">
        <v>0</v>
      </c>
      <c r="AG14" s="15">
        <v>0</v>
      </c>
      <c r="AH14" s="14">
        <f t="shared" si="11"/>
        <v>0</v>
      </c>
      <c r="AI14" s="14">
        <f t="shared" si="12"/>
        <v>0</v>
      </c>
      <c r="AJ14" s="15">
        <v>0</v>
      </c>
      <c r="AK14" s="15">
        <v>0</v>
      </c>
      <c r="AL14" s="46">
        <v>0</v>
      </c>
      <c r="AM14" s="28">
        <v>0</v>
      </c>
      <c r="AN14" s="46">
        <v>0</v>
      </c>
      <c r="AO14" s="55">
        <v>0</v>
      </c>
      <c r="AP14" s="28">
        <v>0</v>
      </c>
      <c r="AQ14" s="61">
        <v>0</v>
      </c>
      <c r="AR14" s="28">
        <v>0</v>
      </c>
      <c r="AS14" s="15">
        <v>0</v>
      </c>
      <c r="AT14" s="28">
        <v>0</v>
      </c>
      <c r="AU14" s="17">
        <f t="shared" si="4"/>
        <v>0</v>
      </c>
      <c r="AV14" s="13">
        <v>0</v>
      </c>
      <c r="AW14" s="46">
        <v>0</v>
      </c>
      <c r="AX14" s="28">
        <v>0</v>
      </c>
      <c r="AY14" s="46">
        <v>0</v>
      </c>
      <c r="AZ14" s="15">
        <v>0</v>
      </c>
      <c r="BA14" s="18">
        <f t="shared" si="5"/>
        <v>0</v>
      </c>
      <c r="BB14" s="15">
        <v>0</v>
      </c>
      <c r="BC14" s="15">
        <v>0</v>
      </c>
      <c r="BD14" s="28">
        <v>0</v>
      </c>
      <c r="BE14" s="51">
        <v>0</v>
      </c>
      <c r="BF14" s="28">
        <v>0</v>
      </c>
      <c r="BG14" s="28">
        <v>0</v>
      </c>
      <c r="BH14" s="19">
        <f t="shared" si="6"/>
        <v>0</v>
      </c>
      <c r="BI14" s="19">
        <f t="shared" si="7"/>
        <v>0</v>
      </c>
      <c r="BJ14" s="7">
        <v>13</v>
      </c>
    </row>
    <row r="15" spans="1:62" ht="12.75">
      <c r="A15" s="7">
        <v>14</v>
      </c>
      <c r="B15" s="24"/>
      <c r="C15" s="60" t="s">
        <v>55</v>
      </c>
      <c r="D15" s="19" t="s">
        <v>67</v>
      </c>
      <c r="E15" s="21">
        <v>8</v>
      </c>
      <c r="F15" s="21">
        <v>1</v>
      </c>
      <c r="G15" s="21">
        <v>0</v>
      </c>
      <c r="H15" s="41">
        <v>0</v>
      </c>
      <c r="I15" s="22">
        <v>0</v>
      </c>
      <c r="J15" s="23">
        <v>0</v>
      </c>
      <c r="K15" s="10">
        <f t="shared" si="0"/>
        <v>0</v>
      </c>
      <c r="L15" s="15">
        <v>0</v>
      </c>
      <c r="M15" s="10">
        <f t="shared" si="8"/>
        <v>0</v>
      </c>
      <c r="N15" s="15">
        <f t="shared" si="10"/>
        <v>0</v>
      </c>
      <c r="O15" s="26">
        <f t="shared" si="9"/>
        <v>0</v>
      </c>
      <c r="P15" s="15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f t="shared" si="1"/>
        <v>0</v>
      </c>
      <c r="AD15" s="11">
        <v>0</v>
      </c>
      <c r="AE15" s="12">
        <v>0</v>
      </c>
      <c r="AF15" s="13">
        <v>0</v>
      </c>
      <c r="AG15" s="15">
        <v>0</v>
      </c>
      <c r="AH15" s="14">
        <f t="shared" si="11"/>
        <v>0</v>
      </c>
      <c r="AI15" s="14">
        <f t="shared" si="12"/>
        <v>0</v>
      </c>
      <c r="AJ15" s="15">
        <v>0</v>
      </c>
      <c r="AK15" s="15">
        <v>0</v>
      </c>
      <c r="AL15" s="46">
        <v>0</v>
      </c>
      <c r="AM15" s="28">
        <v>0</v>
      </c>
      <c r="AN15" s="46">
        <v>0</v>
      </c>
      <c r="AO15" s="15">
        <v>0</v>
      </c>
      <c r="AP15" s="28">
        <v>0</v>
      </c>
      <c r="AQ15" s="61">
        <v>0</v>
      </c>
      <c r="AR15" s="28">
        <v>0</v>
      </c>
      <c r="AS15" s="15">
        <v>0</v>
      </c>
      <c r="AT15" s="28">
        <v>0</v>
      </c>
      <c r="AU15" s="17">
        <f t="shared" si="4"/>
        <v>0</v>
      </c>
      <c r="AV15" s="13">
        <v>0</v>
      </c>
      <c r="AW15" s="46">
        <v>0</v>
      </c>
      <c r="AX15" s="28">
        <v>0</v>
      </c>
      <c r="AY15" s="46">
        <v>0</v>
      </c>
      <c r="AZ15" s="15">
        <v>0</v>
      </c>
      <c r="BA15" s="18">
        <f t="shared" si="5"/>
        <v>0</v>
      </c>
      <c r="BB15" s="15">
        <v>0</v>
      </c>
      <c r="BC15" s="15">
        <v>0</v>
      </c>
      <c r="BD15" s="28">
        <v>0</v>
      </c>
      <c r="BE15" s="28">
        <v>0</v>
      </c>
      <c r="BF15" s="28">
        <v>0</v>
      </c>
      <c r="BG15" s="28">
        <v>0</v>
      </c>
      <c r="BH15" s="19">
        <f t="shared" si="6"/>
        <v>0</v>
      </c>
      <c r="BI15" s="19">
        <f t="shared" si="7"/>
        <v>0</v>
      </c>
      <c r="BJ15" s="7">
        <v>14</v>
      </c>
    </row>
    <row r="16" spans="1:62" ht="12.75">
      <c r="A16" s="7">
        <v>15</v>
      </c>
      <c r="B16" s="24"/>
      <c r="C16" s="8" t="s">
        <v>55</v>
      </c>
      <c r="D16" s="19" t="s">
        <v>68</v>
      </c>
      <c r="E16" s="21">
        <v>8</v>
      </c>
      <c r="F16" s="21">
        <v>1</v>
      </c>
      <c r="G16" s="21">
        <v>0</v>
      </c>
      <c r="H16" s="41">
        <v>0</v>
      </c>
      <c r="I16" s="22">
        <v>0</v>
      </c>
      <c r="J16" s="23">
        <v>0</v>
      </c>
      <c r="K16" s="10">
        <f t="shared" si="0"/>
        <v>0</v>
      </c>
      <c r="L16" s="15">
        <v>0</v>
      </c>
      <c r="M16" s="10">
        <f t="shared" si="8"/>
        <v>0</v>
      </c>
      <c r="N16" s="15">
        <f>ROUND(I16*8%,0)</f>
        <v>0</v>
      </c>
      <c r="O16" s="26">
        <f t="shared" si="9"/>
        <v>0</v>
      </c>
      <c r="P16" s="15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f t="shared" si="1"/>
        <v>0</v>
      </c>
      <c r="AD16" s="11">
        <v>0</v>
      </c>
      <c r="AE16" s="12">
        <v>0</v>
      </c>
      <c r="AF16" s="13">
        <v>0</v>
      </c>
      <c r="AG16" s="15">
        <v>0</v>
      </c>
      <c r="AH16" s="14">
        <f t="shared" si="11"/>
        <v>0</v>
      </c>
      <c r="AI16" s="14">
        <f t="shared" si="12"/>
        <v>0</v>
      </c>
      <c r="AJ16" s="15">
        <v>0</v>
      </c>
      <c r="AK16" s="15">
        <v>0</v>
      </c>
      <c r="AL16" s="46">
        <v>0</v>
      </c>
      <c r="AM16" s="28">
        <v>0</v>
      </c>
      <c r="AN16" s="46">
        <v>0</v>
      </c>
      <c r="AO16" s="15">
        <v>0</v>
      </c>
      <c r="AP16" s="28">
        <v>0</v>
      </c>
      <c r="AQ16" s="61">
        <v>0</v>
      </c>
      <c r="AR16" s="28">
        <v>0</v>
      </c>
      <c r="AS16" s="15">
        <v>0</v>
      </c>
      <c r="AT16" s="28">
        <v>0</v>
      </c>
      <c r="AU16" s="17">
        <f t="shared" si="4"/>
        <v>0</v>
      </c>
      <c r="AV16" s="13">
        <v>0</v>
      </c>
      <c r="AW16" s="46">
        <v>0</v>
      </c>
      <c r="AX16" s="28">
        <v>0</v>
      </c>
      <c r="AY16" s="46">
        <v>0</v>
      </c>
      <c r="AZ16" s="15">
        <v>0</v>
      </c>
      <c r="BA16" s="18">
        <f t="shared" si="5"/>
        <v>0</v>
      </c>
      <c r="BB16" s="15">
        <v>0</v>
      </c>
      <c r="BC16" s="15">
        <v>0</v>
      </c>
      <c r="BD16" s="28">
        <v>0</v>
      </c>
      <c r="BE16" s="28">
        <v>0</v>
      </c>
      <c r="BF16" s="28">
        <v>0</v>
      </c>
      <c r="BG16" s="28">
        <v>0</v>
      </c>
      <c r="BH16" s="19">
        <v>0</v>
      </c>
      <c r="BI16" s="19">
        <f t="shared" si="7"/>
        <v>0</v>
      </c>
      <c r="BJ16" s="7">
        <v>15</v>
      </c>
    </row>
    <row r="17" spans="1:62" ht="12.75">
      <c r="A17" s="7">
        <v>16</v>
      </c>
      <c r="B17" s="24">
        <v>79149</v>
      </c>
      <c r="C17" s="53" t="s">
        <v>120</v>
      </c>
      <c r="D17" s="19" t="s">
        <v>69</v>
      </c>
      <c r="E17" s="21">
        <v>7</v>
      </c>
      <c r="F17" s="21">
        <v>1</v>
      </c>
      <c r="G17" s="21">
        <v>1</v>
      </c>
      <c r="H17" s="41">
        <v>31</v>
      </c>
      <c r="I17" s="64">
        <v>49000</v>
      </c>
      <c r="J17" s="23">
        <v>0</v>
      </c>
      <c r="K17" s="10">
        <f t="shared" si="0"/>
        <v>16660</v>
      </c>
      <c r="L17" s="15">
        <v>1800</v>
      </c>
      <c r="M17" s="10">
        <f t="shared" si="8"/>
        <v>612</v>
      </c>
      <c r="N17" s="15">
        <f>ROUND(I17*9%,0)</f>
        <v>4410</v>
      </c>
      <c r="O17" s="26">
        <f t="shared" si="9"/>
        <v>9192</v>
      </c>
      <c r="P17" s="15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f t="shared" si="1"/>
        <v>81674</v>
      </c>
      <c r="AD17" s="67">
        <v>3500</v>
      </c>
      <c r="AE17" s="12">
        <v>200</v>
      </c>
      <c r="AF17" s="13">
        <v>0</v>
      </c>
      <c r="AG17" s="15">
        <v>0</v>
      </c>
      <c r="AH17" s="14">
        <f t="shared" si="11"/>
        <v>6566</v>
      </c>
      <c r="AI17" s="14">
        <f t="shared" si="12"/>
        <v>9192</v>
      </c>
      <c r="AJ17" s="15">
        <v>0</v>
      </c>
      <c r="AK17" s="15">
        <v>0</v>
      </c>
      <c r="AL17" s="46">
        <v>0</v>
      </c>
      <c r="AM17" s="28">
        <v>0</v>
      </c>
      <c r="AN17" s="46">
        <v>0</v>
      </c>
      <c r="AO17" s="55">
        <v>0</v>
      </c>
      <c r="AP17" s="28">
        <v>0</v>
      </c>
      <c r="AQ17" s="61">
        <v>0</v>
      </c>
      <c r="AR17" s="28">
        <v>0</v>
      </c>
      <c r="AS17" s="15">
        <v>0</v>
      </c>
      <c r="AT17" s="28">
        <v>0</v>
      </c>
      <c r="AU17" s="17">
        <f t="shared" si="4"/>
        <v>0</v>
      </c>
      <c r="AV17" s="13">
        <v>0</v>
      </c>
      <c r="AW17" s="46">
        <v>0</v>
      </c>
      <c r="AX17" s="28">
        <v>0</v>
      </c>
      <c r="AY17" s="46">
        <v>0</v>
      </c>
      <c r="AZ17" s="15">
        <v>60</v>
      </c>
      <c r="BA17" s="18">
        <f t="shared" si="5"/>
        <v>0</v>
      </c>
      <c r="BB17" s="15">
        <v>0</v>
      </c>
      <c r="BC17" s="15">
        <v>0</v>
      </c>
      <c r="BD17" s="28">
        <v>0</v>
      </c>
      <c r="BE17" s="28">
        <v>0</v>
      </c>
      <c r="BF17" s="28">
        <v>0</v>
      </c>
      <c r="BG17" s="28">
        <v>0</v>
      </c>
      <c r="BH17" s="19">
        <f t="shared" si="6"/>
        <v>19518</v>
      </c>
      <c r="BI17" s="19">
        <f t="shared" si="7"/>
        <v>62156</v>
      </c>
      <c r="BJ17" s="7">
        <v>16</v>
      </c>
    </row>
    <row r="18" spans="1:62" ht="12.75">
      <c r="A18" s="7">
        <v>17</v>
      </c>
      <c r="B18" s="24">
        <v>2137</v>
      </c>
      <c r="C18" s="53" t="s">
        <v>70</v>
      </c>
      <c r="D18" s="19" t="s">
        <v>71</v>
      </c>
      <c r="E18" s="21">
        <v>8</v>
      </c>
      <c r="F18" s="21">
        <v>1</v>
      </c>
      <c r="G18" s="21">
        <v>1</v>
      </c>
      <c r="H18" s="41">
        <v>31</v>
      </c>
      <c r="I18" s="64">
        <v>81200</v>
      </c>
      <c r="J18" s="23">
        <v>0</v>
      </c>
      <c r="K18" s="10">
        <f t="shared" si="0"/>
        <v>27608</v>
      </c>
      <c r="L18" s="15">
        <v>1800</v>
      </c>
      <c r="M18" s="10">
        <f t="shared" si="8"/>
        <v>612</v>
      </c>
      <c r="N18" s="15">
        <f>ROUND(I18*9%,0)</f>
        <v>7308</v>
      </c>
      <c r="O18" s="15">
        <v>0</v>
      </c>
      <c r="P18" s="15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f t="shared" si="1"/>
        <v>118528</v>
      </c>
      <c r="AD18" s="67">
        <v>11900</v>
      </c>
      <c r="AE18" s="12">
        <v>200</v>
      </c>
      <c r="AF18" s="13">
        <v>0</v>
      </c>
      <c r="AG18" s="15">
        <v>0</v>
      </c>
      <c r="AH18" s="14">
        <v>0</v>
      </c>
      <c r="AI18" s="14">
        <v>0</v>
      </c>
      <c r="AJ18" s="15">
        <v>0</v>
      </c>
      <c r="AK18" s="15">
        <v>0</v>
      </c>
      <c r="AL18" s="46">
        <v>0</v>
      </c>
      <c r="AM18" s="28">
        <v>0</v>
      </c>
      <c r="AN18" s="46">
        <v>0</v>
      </c>
      <c r="AO18" s="55">
        <v>0</v>
      </c>
      <c r="AP18" s="28">
        <v>0</v>
      </c>
      <c r="AQ18" s="61">
        <v>30000</v>
      </c>
      <c r="AR18" s="28">
        <v>0</v>
      </c>
      <c r="AS18" s="15">
        <v>0</v>
      </c>
      <c r="AT18" s="28">
        <v>0</v>
      </c>
      <c r="AU18" s="17">
        <f t="shared" si="4"/>
        <v>0</v>
      </c>
      <c r="AV18" s="13">
        <v>0</v>
      </c>
      <c r="AW18" s="46">
        <v>0</v>
      </c>
      <c r="AX18" s="28">
        <v>0</v>
      </c>
      <c r="AY18" s="46">
        <v>0</v>
      </c>
      <c r="AZ18" s="15">
        <v>60</v>
      </c>
      <c r="BA18" s="18">
        <f t="shared" si="5"/>
        <v>0</v>
      </c>
      <c r="BB18" s="15">
        <v>0</v>
      </c>
      <c r="BC18" s="15">
        <v>0</v>
      </c>
      <c r="BD18" s="28">
        <v>0</v>
      </c>
      <c r="BE18" s="28">
        <v>0</v>
      </c>
      <c r="BF18" s="28">
        <v>0</v>
      </c>
      <c r="BG18" s="28">
        <v>0</v>
      </c>
      <c r="BH18" s="19">
        <f t="shared" si="6"/>
        <v>42160</v>
      </c>
      <c r="BI18" s="19">
        <f t="shared" si="7"/>
        <v>76368</v>
      </c>
      <c r="BJ18" s="7">
        <v>17</v>
      </c>
    </row>
    <row r="19" spans="1:62" ht="12.75">
      <c r="A19" s="7">
        <v>18</v>
      </c>
      <c r="B19" s="24"/>
      <c r="C19" s="8" t="s">
        <v>55</v>
      </c>
      <c r="D19" s="19" t="s">
        <v>72</v>
      </c>
      <c r="E19" s="21">
        <v>7</v>
      </c>
      <c r="F19" s="21">
        <v>1</v>
      </c>
      <c r="G19" s="21">
        <v>0</v>
      </c>
      <c r="H19" s="41">
        <v>31</v>
      </c>
      <c r="I19" s="64">
        <v>0</v>
      </c>
      <c r="J19" s="23">
        <v>0</v>
      </c>
      <c r="K19" s="10">
        <f>INT((I19)*0.34+0.5)</f>
        <v>0</v>
      </c>
      <c r="L19" s="15">
        <v>0</v>
      </c>
      <c r="M19" s="10">
        <f t="shared" si="8"/>
        <v>0</v>
      </c>
      <c r="N19" s="15">
        <v>0</v>
      </c>
      <c r="O19" s="15">
        <v>0</v>
      </c>
      <c r="P19" s="15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f t="shared" si="1"/>
        <v>0</v>
      </c>
      <c r="AD19" s="67">
        <v>0</v>
      </c>
      <c r="AE19" s="12">
        <v>0</v>
      </c>
      <c r="AF19" s="13">
        <v>0</v>
      </c>
      <c r="AG19" s="15">
        <v>0</v>
      </c>
      <c r="AH19" s="14">
        <f t="shared" si="11"/>
        <v>0</v>
      </c>
      <c r="AI19" s="14">
        <f t="shared" si="12"/>
        <v>0</v>
      </c>
      <c r="AJ19" s="15">
        <v>0</v>
      </c>
      <c r="AK19" s="15">
        <v>0</v>
      </c>
      <c r="AL19" s="46">
        <v>0</v>
      </c>
      <c r="AM19" s="28">
        <v>0</v>
      </c>
      <c r="AN19" s="46">
        <v>0</v>
      </c>
      <c r="AO19" s="55">
        <v>0</v>
      </c>
      <c r="AP19" s="28">
        <v>0</v>
      </c>
      <c r="AQ19" s="61">
        <v>0</v>
      </c>
      <c r="AR19" s="28">
        <v>0</v>
      </c>
      <c r="AS19" s="15">
        <v>0</v>
      </c>
      <c r="AT19" s="28">
        <v>0</v>
      </c>
      <c r="AU19" s="17">
        <f t="shared" si="4"/>
        <v>0</v>
      </c>
      <c r="AV19" s="13">
        <v>0</v>
      </c>
      <c r="AW19" s="46">
        <v>0</v>
      </c>
      <c r="AX19" s="28">
        <v>0</v>
      </c>
      <c r="AY19" s="46">
        <v>0</v>
      </c>
      <c r="AZ19" s="15">
        <v>0</v>
      </c>
      <c r="BA19" s="18">
        <f t="shared" si="5"/>
        <v>0</v>
      </c>
      <c r="BB19" s="15">
        <v>0</v>
      </c>
      <c r="BC19" s="15">
        <v>0</v>
      </c>
      <c r="BD19" s="28">
        <v>0</v>
      </c>
      <c r="BE19" s="28">
        <v>0</v>
      </c>
      <c r="BF19" s="28">
        <v>0</v>
      </c>
      <c r="BG19" s="28">
        <v>0</v>
      </c>
      <c r="BH19" s="19">
        <f t="shared" si="6"/>
        <v>0</v>
      </c>
      <c r="BI19" s="19">
        <f t="shared" si="7"/>
        <v>0</v>
      </c>
      <c r="BJ19" s="7">
        <v>18</v>
      </c>
    </row>
    <row r="20" spans="1:62" ht="12.75">
      <c r="A20" s="7">
        <v>19</v>
      </c>
      <c r="B20" s="24">
        <v>53788</v>
      </c>
      <c r="C20" s="53" t="s">
        <v>73</v>
      </c>
      <c r="D20" s="19" t="s">
        <v>69</v>
      </c>
      <c r="E20" s="21">
        <v>8</v>
      </c>
      <c r="F20" s="21">
        <v>1</v>
      </c>
      <c r="G20" s="21">
        <v>1</v>
      </c>
      <c r="H20" s="41">
        <v>31</v>
      </c>
      <c r="I20" s="64">
        <v>72100</v>
      </c>
      <c r="J20" s="23">
        <v>0</v>
      </c>
      <c r="K20" s="10">
        <f t="shared" si="0"/>
        <v>24514</v>
      </c>
      <c r="L20" s="15">
        <v>1800</v>
      </c>
      <c r="M20" s="10">
        <f t="shared" si="8"/>
        <v>612</v>
      </c>
      <c r="N20" s="15">
        <f>ROUND(I20*9%,0)</f>
        <v>6489</v>
      </c>
      <c r="O20" s="26">
        <f>INT((I20+K20)*0.14+0.5)</f>
        <v>13526</v>
      </c>
      <c r="P20" s="15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f t="shared" si="1"/>
        <v>119041</v>
      </c>
      <c r="AD20" s="67">
        <v>4600</v>
      </c>
      <c r="AE20" s="12">
        <v>200</v>
      </c>
      <c r="AF20" s="13">
        <v>0</v>
      </c>
      <c r="AG20" s="15">
        <v>0</v>
      </c>
      <c r="AH20" s="14">
        <f t="shared" si="11"/>
        <v>9661</v>
      </c>
      <c r="AI20" s="14">
        <f t="shared" si="12"/>
        <v>13526</v>
      </c>
      <c r="AJ20" s="15">
        <v>0</v>
      </c>
      <c r="AK20" s="15">
        <v>0</v>
      </c>
      <c r="AL20" s="46">
        <v>0</v>
      </c>
      <c r="AM20" s="28">
        <v>0</v>
      </c>
      <c r="AN20" s="46">
        <v>0</v>
      </c>
      <c r="AO20" s="15">
        <v>0</v>
      </c>
      <c r="AP20" s="28">
        <v>0</v>
      </c>
      <c r="AQ20" s="13">
        <v>0</v>
      </c>
      <c r="AR20" s="28">
        <v>0</v>
      </c>
      <c r="AS20" s="15">
        <v>0</v>
      </c>
      <c r="AT20" s="28">
        <v>0</v>
      </c>
      <c r="AU20" s="17">
        <f t="shared" si="4"/>
        <v>0</v>
      </c>
      <c r="AV20" s="13">
        <v>0</v>
      </c>
      <c r="AW20" s="46">
        <v>0</v>
      </c>
      <c r="AX20" s="28">
        <v>0</v>
      </c>
      <c r="AY20" s="46">
        <v>0</v>
      </c>
      <c r="AZ20" s="15">
        <v>60</v>
      </c>
      <c r="BA20" s="18">
        <f t="shared" si="5"/>
        <v>0</v>
      </c>
      <c r="BB20" s="15">
        <v>0</v>
      </c>
      <c r="BC20" s="15">
        <v>0</v>
      </c>
      <c r="BD20" s="28">
        <v>0</v>
      </c>
      <c r="BE20" s="28">
        <v>0</v>
      </c>
      <c r="BF20" s="28">
        <v>0</v>
      </c>
      <c r="BG20" s="28">
        <v>0</v>
      </c>
      <c r="BH20" s="19">
        <f t="shared" si="6"/>
        <v>28047</v>
      </c>
      <c r="BI20" s="19">
        <f t="shared" si="7"/>
        <v>90994</v>
      </c>
      <c r="BJ20" s="7">
        <v>19</v>
      </c>
    </row>
    <row r="21" spans="1:62" ht="12.75">
      <c r="A21" s="7">
        <v>20</v>
      </c>
      <c r="B21" s="24">
        <v>81646</v>
      </c>
      <c r="C21" s="53" t="s">
        <v>121</v>
      </c>
      <c r="D21" s="19" t="s">
        <v>71</v>
      </c>
      <c r="E21" s="21">
        <v>7</v>
      </c>
      <c r="F21" s="21">
        <v>1</v>
      </c>
      <c r="G21" s="21">
        <v>1</v>
      </c>
      <c r="H21" s="41">
        <v>31</v>
      </c>
      <c r="I21" s="64">
        <v>49000</v>
      </c>
      <c r="J21" s="23">
        <v>0</v>
      </c>
      <c r="K21" s="10">
        <f t="shared" si="0"/>
        <v>16660</v>
      </c>
      <c r="L21" s="15">
        <v>1800</v>
      </c>
      <c r="M21" s="10">
        <f t="shared" si="8"/>
        <v>612</v>
      </c>
      <c r="N21" s="15">
        <f>ROUND(I21*9%,0)</f>
        <v>4410</v>
      </c>
      <c r="O21" s="26">
        <f>INT((I21+K21)*0.14+0.5)</f>
        <v>9192</v>
      </c>
      <c r="P21" s="15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f t="shared" si="1"/>
        <v>81674</v>
      </c>
      <c r="AD21" s="67">
        <v>4000</v>
      </c>
      <c r="AE21" s="12">
        <v>200</v>
      </c>
      <c r="AF21" s="13">
        <v>0</v>
      </c>
      <c r="AG21" s="15">
        <v>0</v>
      </c>
      <c r="AH21" s="14">
        <f t="shared" si="11"/>
        <v>6566</v>
      </c>
      <c r="AI21" s="14">
        <f t="shared" si="12"/>
        <v>9192</v>
      </c>
      <c r="AJ21" s="15">
        <v>0</v>
      </c>
      <c r="AK21" s="15">
        <v>0</v>
      </c>
      <c r="AL21" s="46">
        <v>0</v>
      </c>
      <c r="AM21" s="28">
        <v>0</v>
      </c>
      <c r="AN21" s="46">
        <v>0</v>
      </c>
      <c r="AO21" s="15">
        <v>0</v>
      </c>
      <c r="AP21" s="28">
        <v>0</v>
      </c>
      <c r="AQ21" s="13">
        <v>0</v>
      </c>
      <c r="AR21" s="28">
        <v>0</v>
      </c>
      <c r="AS21" s="15">
        <v>0</v>
      </c>
      <c r="AT21" s="28">
        <v>0</v>
      </c>
      <c r="AU21" s="17">
        <f t="shared" si="4"/>
        <v>0</v>
      </c>
      <c r="AV21" s="13">
        <v>0</v>
      </c>
      <c r="AW21" s="46">
        <v>0</v>
      </c>
      <c r="AX21" s="28">
        <v>0</v>
      </c>
      <c r="AY21" s="46">
        <v>0</v>
      </c>
      <c r="AZ21" s="15">
        <v>60</v>
      </c>
      <c r="BA21" s="18">
        <f t="shared" si="5"/>
        <v>0</v>
      </c>
      <c r="BB21" s="15">
        <v>0</v>
      </c>
      <c r="BC21" s="15">
        <v>0</v>
      </c>
      <c r="BD21" s="28">
        <v>0</v>
      </c>
      <c r="BE21" s="28">
        <v>0</v>
      </c>
      <c r="BF21" s="28">
        <v>0</v>
      </c>
      <c r="BG21" s="28">
        <v>0</v>
      </c>
      <c r="BH21" s="19">
        <f t="shared" si="6"/>
        <v>20018</v>
      </c>
      <c r="BI21" s="19">
        <f t="shared" si="7"/>
        <v>61656</v>
      </c>
      <c r="BJ21" s="7">
        <v>20</v>
      </c>
    </row>
    <row r="22" spans="1:62" ht="15" customHeight="1">
      <c r="A22" s="7">
        <v>21</v>
      </c>
      <c r="B22" s="24"/>
      <c r="C22" s="8" t="s">
        <v>55</v>
      </c>
      <c r="D22" s="19" t="s">
        <v>71</v>
      </c>
      <c r="E22" s="21">
        <v>7</v>
      </c>
      <c r="F22" s="21">
        <v>1</v>
      </c>
      <c r="G22" s="21">
        <v>0</v>
      </c>
      <c r="H22" s="41">
        <v>0</v>
      </c>
      <c r="I22" s="64">
        <v>0</v>
      </c>
      <c r="J22" s="23">
        <v>0</v>
      </c>
      <c r="K22" s="10">
        <f t="shared" si="0"/>
        <v>0</v>
      </c>
      <c r="L22" s="15">
        <v>0</v>
      </c>
      <c r="M22" s="10">
        <f t="shared" si="8"/>
        <v>0</v>
      </c>
      <c r="N22" s="15">
        <f>ROUND(I22*9%,0)</f>
        <v>0</v>
      </c>
      <c r="O22" s="15">
        <v>0</v>
      </c>
      <c r="P22" s="15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f t="shared" si="1"/>
        <v>0</v>
      </c>
      <c r="AD22" s="67">
        <v>0</v>
      </c>
      <c r="AE22" s="12">
        <v>0</v>
      </c>
      <c r="AF22" s="13">
        <v>0</v>
      </c>
      <c r="AG22" s="15">
        <v>0</v>
      </c>
      <c r="AH22" s="14">
        <f t="shared" si="11"/>
        <v>0</v>
      </c>
      <c r="AI22" s="14">
        <f t="shared" si="12"/>
        <v>0</v>
      </c>
      <c r="AJ22" s="15">
        <v>0</v>
      </c>
      <c r="AK22" s="15">
        <v>0</v>
      </c>
      <c r="AL22" s="46">
        <v>0</v>
      </c>
      <c r="AM22" s="28">
        <v>0</v>
      </c>
      <c r="AN22" s="46">
        <v>0</v>
      </c>
      <c r="AO22" s="15">
        <v>0</v>
      </c>
      <c r="AP22" s="28">
        <v>0</v>
      </c>
      <c r="AQ22" s="61">
        <v>0</v>
      </c>
      <c r="AR22" s="15">
        <v>0</v>
      </c>
      <c r="AS22" s="50"/>
      <c r="AT22" s="28">
        <v>0</v>
      </c>
      <c r="AU22" s="17">
        <f t="shared" si="4"/>
        <v>0</v>
      </c>
      <c r="AV22" s="13">
        <v>0</v>
      </c>
      <c r="AW22" s="46">
        <v>0</v>
      </c>
      <c r="AX22" s="28">
        <v>0</v>
      </c>
      <c r="AY22" s="46">
        <v>0</v>
      </c>
      <c r="AZ22" s="15">
        <v>0</v>
      </c>
      <c r="BA22" s="18">
        <f t="shared" si="5"/>
        <v>0</v>
      </c>
      <c r="BB22" s="15">
        <v>0</v>
      </c>
      <c r="BC22" s="15">
        <v>0</v>
      </c>
      <c r="BD22" s="28">
        <v>0</v>
      </c>
      <c r="BE22" s="28">
        <v>0</v>
      </c>
      <c r="BF22" s="28">
        <v>0</v>
      </c>
      <c r="BG22" s="28">
        <v>0</v>
      </c>
      <c r="BH22" s="19">
        <f t="shared" si="6"/>
        <v>0</v>
      </c>
      <c r="BI22" s="19">
        <f t="shared" si="7"/>
        <v>0</v>
      </c>
      <c r="BJ22" s="7">
        <v>21</v>
      </c>
    </row>
    <row r="23" spans="1:62" ht="12.75">
      <c r="A23" s="7">
        <v>22</v>
      </c>
      <c r="B23" s="24">
        <v>53832</v>
      </c>
      <c r="C23" s="53" t="s">
        <v>74</v>
      </c>
      <c r="D23" s="19" t="s">
        <v>75</v>
      </c>
      <c r="E23" s="21">
        <v>8</v>
      </c>
      <c r="F23" s="21">
        <v>1</v>
      </c>
      <c r="G23" s="21">
        <v>1</v>
      </c>
      <c r="H23" s="41">
        <v>31</v>
      </c>
      <c r="I23" s="64">
        <v>68000</v>
      </c>
      <c r="J23" s="23">
        <v>0</v>
      </c>
      <c r="K23" s="10">
        <f t="shared" si="0"/>
        <v>23120</v>
      </c>
      <c r="L23" s="15">
        <v>1800</v>
      </c>
      <c r="M23" s="10">
        <f t="shared" si="8"/>
        <v>612</v>
      </c>
      <c r="N23" s="15">
        <v>0</v>
      </c>
      <c r="O23" s="26">
        <f>INT((I23+K23)*0.14+0.5)</f>
        <v>12757</v>
      </c>
      <c r="P23" s="15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f t="shared" si="1"/>
        <v>106289</v>
      </c>
      <c r="AD23" s="67">
        <v>7400</v>
      </c>
      <c r="AE23" s="12">
        <v>200</v>
      </c>
      <c r="AF23" s="13">
        <v>0</v>
      </c>
      <c r="AG23" s="15">
        <v>0</v>
      </c>
      <c r="AH23" s="14">
        <f t="shared" si="11"/>
        <v>9112</v>
      </c>
      <c r="AI23" s="14">
        <f t="shared" si="12"/>
        <v>12757</v>
      </c>
      <c r="AJ23" s="15">
        <v>0</v>
      </c>
      <c r="AK23" s="15">
        <v>0</v>
      </c>
      <c r="AL23" s="46">
        <v>0</v>
      </c>
      <c r="AM23" s="28">
        <v>0</v>
      </c>
      <c r="AN23" s="46">
        <v>0</v>
      </c>
      <c r="AO23" s="15">
        <v>0</v>
      </c>
      <c r="AP23" s="28">
        <v>0</v>
      </c>
      <c r="AQ23" s="61">
        <v>0</v>
      </c>
      <c r="AR23" s="15">
        <v>0</v>
      </c>
      <c r="AS23" s="28">
        <v>0</v>
      </c>
      <c r="AT23" s="28">
        <v>0</v>
      </c>
      <c r="AU23" s="17">
        <f t="shared" si="4"/>
        <v>0</v>
      </c>
      <c r="AV23" s="13">
        <v>0</v>
      </c>
      <c r="AW23" s="46">
        <v>0</v>
      </c>
      <c r="AX23" s="28">
        <v>0</v>
      </c>
      <c r="AY23" s="46">
        <v>0</v>
      </c>
      <c r="AZ23" s="15">
        <v>60</v>
      </c>
      <c r="BA23" s="18">
        <f t="shared" si="5"/>
        <v>0</v>
      </c>
      <c r="BB23" s="15">
        <v>0</v>
      </c>
      <c r="BC23" s="15">
        <v>560</v>
      </c>
      <c r="BD23" s="28">
        <v>200</v>
      </c>
      <c r="BE23" s="28">
        <v>0</v>
      </c>
      <c r="BF23" s="28">
        <v>0</v>
      </c>
      <c r="BG23" s="28">
        <v>0</v>
      </c>
      <c r="BH23" s="19">
        <f t="shared" si="6"/>
        <v>30289</v>
      </c>
      <c r="BI23" s="19">
        <f t="shared" si="7"/>
        <v>76000</v>
      </c>
      <c r="BJ23" s="7">
        <v>22</v>
      </c>
    </row>
    <row r="24" spans="1:62" ht="12.75">
      <c r="A24" s="7">
        <v>23</v>
      </c>
      <c r="B24" s="24">
        <v>46115</v>
      </c>
      <c r="C24" s="53" t="s">
        <v>76</v>
      </c>
      <c r="D24" s="19" t="s">
        <v>75</v>
      </c>
      <c r="E24" s="21">
        <v>8</v>
      </c>
      <c r="F24" s="21">
        <v>1</v>
      </c>
      <c r="G24" s="21">
        <v>1</v>
      </c>
      <c r="H24" s="41">
        <v>31</v>
      </c>
      <c r="I24" s="64">
        <v>68000</v>
      </c>
      <c r="J24" s="23">
        <v>0</v>
      </c>
      <c r="K24" s="10">
        <f t="shared" si="0"/>
        <v>23120</v>
      </c>
      <c r="L24" s="15">
        <v>1800</v>
      </c>
      <c r="M24" s="10">
        <f t="shared" si="8"/>
        <v>612</v>
      </c>
      <c r="N24" s="15">
        <v>0</v>
      </c>
      <c r="O24" s="26">
        <f>INT((I24+K24)*0.14+0.5)</f>
        <v>12757</v>
      </c>
      <c r="P24" s="15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f t="shared" si="1"/>
        <v>106289</v>
      </c>
      <c r="AD24" s="67">
        <v>7300</v>
      </c>
      <c r="AE24" s="12">
        <v>200</v>
      </c>
      <c r="AF24" s="13">
        <v>0</v>
      </c>
      <c r="AG24" s="15">
        <v>0</v>
      </c>
      <c r="AH24" s="14">
        <f t="shared" si="11"/>
        <v>9112</v>
      </c>
      <c r="AI24" s="14">
        <f t="shared" si="12"/>
        <v>12757</v>
      </c>
      <c r="AJ24" s="15">
        <v>0</v>
      </c>
      <c r="AK24" s="15">
        <v>0</v>
      </c>
      <c r="AL24" s="46">
        <v>0</v>
      </c>
      <c r="AM24" s="28">
        <v>0</v>
      </c>
      <c r="AN24" s="46">
        <v>0</v>
      </c>
      <c r="AO24" s="15">
        <v>0</v>
      </c>
      <c r="AP24" s="28">
        <v>0</v>
      </c>
      <c r="AQ24" s="61">
        <v>0</v>
      </c>
      <c r="AR24" s="15">
        <v>0</v>
      </c>
      <c r="AS24" s="28">
        <v>0</v>
      </c>
      <c r="AT24" s="28">
        <v>0</v>
      </c>
      <c r="AU24" s="17">
        <f t="shared" si="4"/>
        <v>0</v>
      </c>
      <c r="AV24" s="13">
        <v>0</v>
      </c>
      <c r="AW24" s="46">
        <v>0</v>
      </c>
      <c r="AX24" s="28">
        <v>0</v>
      </c>
      <c r="AY24" s="46">
        <v>0</v>
      </c>
      <c r="AZ24" s="15">
        <v>60</v>
      </c>
      <c r="BA24" s="18">
        <f t="shared" si="5"/>
        <v>0</v>
      </c>
      <c r="BB24" s="15">
        <v>0</v>
      </c>
      <c r="BC24" s="15">
        <v>560</v>
      </c>
      <c r="BD24" s="28">
        <v>200</v>
      </c>
      <c r="BE24" s="28">
        <v>0</v>
      </c>
      <c r="BF24" s="28">
        <v>0</v>
      </c>
      <c r="BG24" s="28">
        <v>0</v>
      </c>
      <c r="BH24" s="19">
        <f t="shared" si="6"/>
        <v>30189</v>
      </c>
      <c r="BI24" s="19">
        <f t="shared" si="7"/>
        <v>76100</v>
      </c>
      <c r="BJ24" s="7">
        <v>23</v>
      </c>
    </row>
    <row r="25" spans="1:62" ht="12.75">
      <c r="A25" s="7">
        <v>24</v>
      </c>
      <c r="B25" s="24"/>
      <c r="C25" s="60" t="s">
        <v>55</v>
      </c>
      <c r="D25" s="19" t="s">
        <v>77</v>
      </c>
      <c r="E25" s="21">
        <v>7</v>
      </c>
      <c r="F25" s="21">
        <v>1</v>
      </c>
      <c r="G25" s="21">
        <v>0</v>
      </c>
      <c r="H25" s="41">
        <v>0</v>
      </c>
      <c r="I25" s="64">
        <v>0</v>
      </c>
      <c r="J25" s="23">
        <v>0</v>
      </c>
      <c r="K25" s="10">
        <f t="shared" si="0"/>
        <v>0</v>
      </c>
      <c r="L25" s="15">
        <v>0</v>
      </c>
      <c r="M25" s="10">
        <f t="shared" si="8"/>
        <v>0</v>
      </c>
      <c r="N25" s="15">
        <f>ROUND(I25*9%,0)</f>
        <v>0</v>
      </c>
      <c r="O25" s="26">
        <v>0</v>
      </c>
      <c r="P25" s="15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f t="shared" si="1"/>
        <v>0</v>
      </c>
      <c r="AD25" s="67">
        <v>0</v>
      </c>
      <c r="AE25" s="12">
        <v>0</v>
      </c>
      <c r="AF25" s="13">
        <v>0</v>
      </c>
      <c r="AG25" s="15">
        <v>0</v>
      </c>
      <c r="AH25" s="14">
        <v>0</v>
      </c>
      <c r="AI25" s="14">
        <v>0</v>
      </c>
      <c r="AJ25" s="15">
        <v>0</v>
      </c>
      <c r="AK25" s="15">
        <v>0</v>
      </c>
      <c r="AL25" s="46">
        <v>0</v>
      </c>
      <c r="AM25" s="28">
        <v>0</v>
      </c>
      <c r="AN25" s="46">
        <v>0</v>
      </c>
      <c r="AO25" s="15">
        <v>0</v>
      </c>
      <c r="AP25" s="28">
        <v>0</v>
      </c>
      <c r="AQ25" s="61">
        <v>0</v>
      </c>
      <c r="AR25" s="15">
        <v>0</v>
      </c>
      <c r="AS25" s="28">
        <v>0</v>
      </c>
      <c r="AT25" s="28">
        <v>0</v>
      </c>
      <c r="AU25" s="17">
        <f t="shared" si="4"/>
        <v>0</v>
      </c>
      <c r="AV25" s="13">
        <v>0</v>
      </c>
      <c r="AW25" s="46">
        <v>0</v>
      </c>
      <c r="AX25" s="28">
        <v>0</v>
      </c>
      <c r="AY25" s="46">
        <v>0</v>
      </c>
      <c r="AZ25" s="15">
        <v>0</v>
      </c>
      <c r="BA25" s="18">
        <f t="shared" si="5"/>
        <v>0</v>
      </c>
      <c r="BB25" s="15">
        <v>0</v>
      </c>
      <c r="BC25" s="15">
        <v>0</v>
      </c>
      <c r="BD25" s="28">
        <v>0</v>
      </c>
      <c r="BE25" s="28">
        <v>0</v>
      </c>
      <c r="BF25" s="28">
        <v>0</v>
      </c>
      <c r="BG25" s="28">
        <v>0</v>
      </c>
      <c r="BH25" s="19">
        <f t="shared" si="6"/>
        <v>0</v>
      </c>
      <c r="BI25" s="19">
        <f t="shared" si="7"/>
        <v>0</v>
      </c>
      <c r="BJ25" s="7">
        <v>24</v>
      </c>
    </row>
    <row r="26" spans="1:62" ht="15" customHeight="1">
      <c r="A26" s="7">
        <v>25</v>
      </c>
      <c r="B26" s="24">
        <v>52089</v>
      </c>
      <c r="C26" s="53" t="s">
        <v>122</v>
      </c>
      <c r="D26" s="19" t="s">
        <v>69</v>
      </c>
      <c r="E26" s="21">
        <v>7</v>
      </c>
      <c r="F26" s="21">
        <v>1</v>
      </c>
      <c r="G26" s="21">
        <v>1</v>
      </c>
      <c r="H26" s="21">
        <v>31</v>
      </c>
      <c r="I26" s="64">
        <v>56900</v>
      </c>
      <c r="J26" s="23">
        <v>0</v>
      </c>
      <c r="K26" s="10">
        <f t="shared" si="0"/>
        <v>19346</v>
      </c>
      <c r="L26" s="15">
        <v>1800</v>
      </c>
      <c r="M26" s="10">
        <f>L26*34%</f>
        <v>612</v>
      </c>
      <c r="N26" s="15">
        <v>0</v>
      </c>
      <c r="O26" s="26">
        <f>INT((I26+K26)*0.14+0.5)</f>
        <v>10674</v>
      </c>
      <c r="P26" s="15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f t="shared" si="1"/>
        <v>89332</v>
      </c>
      <c r="AD26" s="67">
        <v>1500</v>
      </c>
      <c r="AE26" s="12">
        <v>200</v>
      </c>
      <c r="AF26" s="13">
        <v>0</v>
      </c>
      <c r="AG26" s="15">
        <v>0</v>
      </c>
      <c r="AH26" s="14">
        <f t="shared" si="11"/>
        <v>7625</v>
      </c>
      <c r="AI26" s="14">
        <f t="shared" si="12"/>
        <v>10674</v>
      </c>
      <c r="AJ26" s="15">
        <v>0</v>
      </c>
      <c r="AK26" s="15">
        <v>0</v>
      </c>
      <c r="AL26" s="49">
        <v>0</v>
      </c>
      <c r="AM26" s="28">
        <v>0</v>
      </c>
      <c r="AN26" s="46">
        <v>0</v>
      </c>
      <c r="AO26" s="15">
        <v>0</v>
      </c>
      <c r="AP26" s="28">
        <v>0</v>
      </c>
      <c r="AQ26" s="13">
        <v>0</v>
      </c>
      <c r="AR26" s="15">
        <v>0</v>
      </c>
      <c r="AS26" s="28">
        <v>0</v>
      </c>
      <c r="AT26" s="28">
        <v>0</v>
      </c>
      <c r="AU26" s="17">
        <f t="shared" si="4"/>
        <v>0</v>
      </c>
      <c r="AV26" s="13">
        <v>0</v>
      </c>
      <c r="AW26" s="46">
        <v>0</v>
      </c>
      <c r="AX26" s="28">
        <v>0</v>
      </c>
      <c r="AY26" s="46">
        <v>0</v>
      </c>
      <c r="AZ26" s="15">
        <v>60</v>
      </c>
      <c r="BA26" s="18">
        <f t="shared" si="5"/>
        <v>0</v>
      </c>
      <c r="BB26" s="15">
        <v>0</v>
      </c>
      <c r="BC26" s="15">
        <v>560</v>
      </c>
      <c r="BD26" s="28">
        <v>200</v>
      </c>
      <c r="BE26" s="28">
        <v>0</v>
      </c>
      <c r="BF26" s="28">
        <v>0</v>
      </c>
      <c r="BG26" s="28">
        <v>0</v>
      </c>
      <c r="BH26" s="19">
        <f t="shared" si="6"/>
        <v>20819</v>
      </c>
      <c r="BI26" s="19">
        <f t="shared" si="7"/>
        <v>68513</v>
      </c>
      <c r="BJ26" s="7">
        <v>25</v>
      </c>
    </row>
    <row r="27" spans="1:62" ht="12.75">
      <c r="A27" s="7">
        <v>26</v>
      </c>
      <c r="B27" s="24">
        <v>30013</v>
      </c>
      <c r="C27" s="53" t="s">
        <v>78</v>
      </c>
      <c r="D27" s="19" t="s">
        <v>79</v>
      </c>
      <c r="E27" s="21">
        <v>7</v>
      </c>
      <c r="F27" s="21">
        <v>1</v>
      </c>
      <c r="G27" s="21">
        <v>1</v>
      </c>
      <c r="H27" s="21">
        <v>31</v>
      </c>
      <c r="I27" s="64">
        <v>62200</v>
      </c>
      <c r="J27" s="23">
        <v>0</v>
      </c>
      <c r="K27" s="10">
        <f t="shared" si="0"/>
        <v>21148</v>
      </c>
      <c r="L27" s="15">
        <v>1800</v>
      </c>
      <c r="M27" s="10">
        <f>L27*34%</f>
        <v>612</v>
      </c>
      <c r="N27" s="15">
        <v>0</v>
      </c>
      <c r="O27" s="26">
        <f>INT((I27+K27)*0.14+0.5)</f>
        <v>11669</v>
      </c>
      <c r="P27" s="15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f>SUM(I27:AB27)</f>
        <v>97429</v>
      </c>
      <c r="AD27" s="67">
        <v>6600</v>
      </c>
      <c r="AE27" s="12">
        <v>200</v>
      </c>
      <c r="AF27" s="13">
        <v>0</v>
      </c>
      <c r="AG27" s="15">
        <v>0</v>
      </c>
      <c r="AH27" s="14">
        <f t="shared" si="11"/>
        <v>8335</v>
      </c>
      <c r="AI27" s="14">
        <f t="shared" si="12"/>
        <v>11669</v>
      </c>
      <c r="AJ27" s="15">
        <v>0</v>
      </c>
      <c r="AK27" s="15">
        <v>0</v>
      </c>
      <c r="AL27" s="16">
        <v>0</v>
      </c>
      <c r="AM27" s="28">
        <v>0</v>
      </c>
      <c r="AN27" s="46">
        <v>0</v>
      </c>
      <c r="AO27" s="15">
        <v>0</v>
      </c>
      <c r="AP27" s="28">
        <v>0</v>
      </c>
      <c r="AQ27" s="13">
        <v>0</v>
      </c>
      <c r="AR27" s="15">
        <v>0</v>
      </c>
      <c r="AS27" s="28">
        <v>0</v>
      </c>
      <c r="AT27" s="28">
        <v>0</v>
      </c>
      <c r="AU27" s="17">
        <f t="shared" si="4"/>
        <v>0</v>
      </c>
      <c r="AV27" s="13">
        <v>0</v>
      </c>
      <c r="AW27" s="46">
        <v>0</v>
      </c>
      <c r="AX27" s="28">
        <v>0</v>
      </c>
      <c r="AY27" s="46">
        <v>0</v>
      </c>
      <c r="AZ27" s="15">
        <v>60</v>
      </c>
      <c r="BA27" s="18">
        <f t="shared" si="5"/>
        <v>0</v>
      </c>
      <c r="BB27" s="15">
        <v>0</v>
      </c>
      <c r="BC27" s="15">
        <v>560</v>
      </c>
      <c r="BD27" s="28">
        <v>200</v>
      </c>
      <c r="BE27" s="28">
        <v>0</v>
      </c>
      <c r="BF27" s="28">
        <v>0</v>
      </c>
      <c r="BG27" s="28">
        <v>0</v>
      </c>
      <c r="BH27" s="19">
        <f t="shared" si="6"/>
        <v>27624</v>
      </c>
      <c r="BI27" s="19">
        <f t="shared" si="7"/>
        <v>69805</v>
      </c>
      <c r="BJ27" s="7">
        <v>26</v>
      </c>
    </row>
    <row r="28" spans="1:62" ht="12.75">
      <c r="A28" s="7">
        <v>27</v>
      </c>
      <c r="B28" s="24">
        <v>71296</v>
      </c>
      <c r="C28" s="53" t="s">
        <v>80</v>
      </c>
      <c r="D28" s="19" t="s">
        <v>72</v>
      </c>
      <c r="E28" s="21">
        <v>7</v>
      </c>
      <c r="F28" s="21">
        <v>1</v>
      </c>
      <c r="G28" s="21">
        <v>1</v>
      </c>
      <c r="H28" s="21">
        <v>31</v>
      </c>
      <c r="I28" s="64">
        <v>52000</v>
      </c>
      <c r="J28" s="23">
        <v>0</v>
      </c>
      <c r="K28" s="10">
        <f t="shared" si="0"/>
        <v>17680</v>
      </c>
      <c r="L28" s="15">
        <v>1800</v>
      </c>
      <c r="M28" s="10">
        <f>L28*34%</f>
        <v>612</v>
      </c>
      <c r="N28" s="15">
        <f>ROUND(I28*9%,0)</f>
        <v>4680</v>
      </c>
      <c r="O28" s="26">
        <f>INT((I28+K28)*0.14+0.5)</f>
        <v>9755</v>
      </c>
      <c r="P28" s="15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f t="shared" si="1"/>
        <v>86527</v>
      </c>
      <c r="AD28" s="67">
        <v>2300</v>
      </c>
      <c r="AE28" s="12">
        <v>200</v>
      </c>
      <c r="AF28" s="13">
        <v>0</v>
      </c>
      <c r="AG28" s="15">
        <v>0</v>
      </c>
      <c r="AH28" s="14">
        <f t="shared" si="11"/>
        <v>6968</v>
      </c>
      <c r="AI28" s="14">
        <f t="shared" si="12"/>
        <v>9755</v>
      </c>
      <c r="AJ28" s="15">
        <v>0</v>
      </c>
      <c r="AK28" s="15">
        <v>0</v>
      </c>
      <c r="AL28" s="16">
        <v>0</v>
      </c>
      <c r="AM28" s="28">
        <v>0</v>
      </c>
      <c r="AN28" s="46">
        <v>0</v>
      </c>
      <c r="AO28" s="15">
        <v>0</v>
      </c>
      <c r="AP28" s="28">
        <v>0</v>
      </c>
      <c r="AQ28" s="13">
        <v>0</v>
      </c>
      <c r="AR28" s="15">
        <v>0</v>
      </c>
      <c r="AS28" s="28">
        <v>0</v>
      </c>
      <c r="AT28" s="28">
        <v>0</v>
      </c>
      <c r="AU28" s="17">
        <f t="shared" si="4"/>
        <v>0</v>
      </c>
      <c r="AV28" s="13">
        <v>0</v>
      </c>
      <c r="AW28" s="46">
        <v>0</v>
      </c>
      <c r="AX28" s="28">
        <v>0</v>
      </c>
      <c r="AY28" s="46">
        <v>0</v>
      </c>
      <c r="AZ28" s="15">
        <v>60</v>
      </c>
      <c r="BA28" s="18">
        <f t="shared" si="5"/>
        <v>0</v>
      </c>
      <c r="BB28" s="15">
        <v>0</v>
      </c>
      <c r="BC28" s="15">
        <v>0</v>
      </c>
      <c r="BD28" s="28">
        <v>0</v>
      </c>
      <c r="BE28" s="28">
        <v>0</v>
      </c>
      <c r="BF28" s="28">
        <v>0</v>
      </c>
      <c r="BG28" s="28">
        <v>0</v>
      </c>
      <c r="BH28" s="19">
        <f t="shared" si="6"/>
        <v>19283</v>
      </c>
      <c r="BI28" s="19">
        <f t="shared" si="7"/>
        <v>67244</v>
      </c>
      <c r="BJ28" s="7">
        <v>27</v>
      </c>
    </row>
    <row r="29" spans="1:62" ht="12.75">
      <c r="A29" s="7">
        <v>28</v>
      </c>
      <c r="B29" s="24"/>
      <c r="C29" s="8" t="s">
        <v>55</v>
      </c>
      <c r="D29" s="19" t="s">
        <v>77</v>
      </c>
      <c r="E29" s="21">
        <v>7</v>
      </c>
      <c r="F29" s="21">
        <v>1</v>
      </c>
      <c r="G29" s="21">
        <v>0</v>
      </c>
      <c r="H29" s="21">
        <v>0</v>
      </c>
      <c r="I29" s="22">
        <v>0</v>
      </c>
      <c r="J29" s="23">
        <v>0</v>
      </c>
      <c r="K29" s="10">
        <f>INT((I29)*0.34+0.5)</f>
        <v>0</v>
      </c>
      <c r="L29" s="15">
        <v>0</v>
      </c>
      <c r="M29" s="10">
        <f>L29*34%</f>
        <v>0</v>
      </c>
      <c r="N29" s="15">
        <v>0</v>
      </c>
      <c r="O29" s="26">
        <f>INT((I29+K29)*0.14+0.5)</f>
        <v>0</v>
      </c>
      <c r="P29" s="15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f t="shared" si="1"/>
        <v>0</v>
      </c>
      <c r="AD29" s="11">
        <v>0</v>
      </c>
      <c r="AE29" s="12">
        <v>0</v>
      </c>
      <c r="AF29" s="13">
        <v>0</v>
      </c>
      <c r="AG29" s="15">
        <v>0</v>
      </c>
      <c r="AH29" s="14">
        <f t="shared" si="11"/>
        <v>0</v>
      </c>
      <c r="AI29" s="14">
        <f t="shared" si="12"/>
        <v>0</v>
      </c>
      <c r="AJ29" s="15">
        <v>0</v>
      </c>
      <c r="AK29" s="15">
        <v>0</v>
      </c>
      <c r="AL29" s="16">
        <v>0</v>
      </c>
      <c r="AM29" s="28">
        <v>0</v>
      </c>
      <c r="AN29" s="46">
        <v>0</v>
      </c>
      <c r="AO29" s="15">
        <v>0</v>
      </c>
      <c r="AP29" s="28">
        <v>0</v>
      </c>
      <c r="AQ29" s="13">
        <v>0</v>
      </c>
      <c r="AR29" s="15">
        <v>0</v>
      </c>
      <c r="AS29" s="28">
        <v>0</v>
      </c>
      <c r="AT29" s="28">
        <v>0</v>
      </c>
      <c r="AU29" s="17">
        <f t="shared" si="4"/>
        <v>0</v>
      </c>
      <c r="AV29" s="13">
        <v>0</v>
      </c>
      <c r="AW29" s="46">
        <v>0</v>
      </c>
      <c r="AX29" s="28">
        <v>0</v>
      </c>
      <c r="AY29" s="46">
        <v>0</v>
      </c>
      <c r="AZ29" s="15">
        <v>0</v>
      </c>
      <c r="BA29" s="18">
        <f t="shared" si="5"/>
        <v>0</v>
      </c>
      <c r="BB29" s="15">
        <v>0</v>
      </c>
      <c r="BC29" s="15">
        <v>0</v>
      </c>
      <c r="BD29" s="28">
        <v>0</v>
      </c>
      <c r="BE29" s="28">
        <v>0</v>
      </c>
      <c r="BF29" s="28">
        <v>0</v>
      </c>
      <c r="BG29" s="28">
        <v>0</v>
      </c>
      <c r="BH29" s="19">
        <f t="shared" si="6"/>
        <v>0</v>
      </c>
      <c r="BI29" s="19">
        <f t="shared" si="7"/>
        <v>0</v>
      </c>
      <c r="BJ29" s="7">
        <v>28</v>
      </c>
    </row>
    <row r="30" spans="1:62" ht="12.75">
      <c r="A30" s="7">
        <v>29</v>
      </c>
      <c r="B30" s="24"/>
      <c r="C30" s="8" t="s">
        <v>55</v>
      </c>
      <c r="D30" s="19" t="s">
        <v>77</v>
      </c>
      <c r="E30" s="21">
        <v>7</v>
      </c>
      <c r="F30" s="21">
        <v>1</v>
      </c>
      <c r="G30" s="21">
        <v>0</v>
      </c>
      <c r="H30" s="21">
        <v>0</v>
      </c>
      <c r="I30" s="22">
        <v>0</v>
      </c>
      <c r="J30" s="23">
        <v>0</v>
      </c>
      <c r="K30" s="10">
        <f t="shared" si="0"/>
        <v>0</v>
      </c>
      <c r="L30" s="15">
        <v>0</v>
      </c>
      <c r="M30" s="10">
        <f>L30*34%</f>
        <v>0</v>
      </c>
      <c r="N30" s="15">
        <f>ROUND(I30*9%,0)</f>
        <v>0</v>
      </c>
      <c r="O30" s="26">
        <f>INT((I30+K30)*0.14+0.5)</f>
        <v>0</v>
      </c>
      <c r="P30" s="15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f t="shared" si="1"/>
        <v>0</v>
      </c>
      <c r="AD30" s="11">
        <v>0</v>
      </c>
      <c r="AE30" s="12">
        <v>0</v>
      </c>
      <c r="AF30" s="13">
        <v>0</v>
      </c>
      <c r="AG30" s="15">
        <v>0</v>
      </c>
      <c r="AH30" s="14">
        <f t="shared" si="11"/>
        <v>0</v>
      </c>
      <c r="AI30" s="14">
        <f t="shared" si="12"/>
        <v>0</v>
      </c>
      <c r="AJ30" s="15">
        <v>0</v>
      </c>
      <c r="AK30" s="15">
        <v>0</v>
      </c>
      <c r="AL30" s="16">
        <v>0</v>
      </c>
      <c r="AM30" s="28">
        <v>0</v>
      </c>
      <c r="AN30" s="46">
        <v>0</v>
      </c>
      <c r="AO30" s="15">
        <v>0</v>
      </c>
      <c r="AP30" s="28">
        <v>0</v>
      </c>
      <c r="AQ30" s="13">
        <v>0</v>
      </c>
      <c r="AR30" s="15">
        <v>0</v>
      </c>
      <c r="AS30" s="28">
        <v>0</v>
      </c>
      <c r="AT30" s="28">
        <v>0</v>
      </c>
      <c r="AU30" s="17">
        <f t="shared" si="4"/>
        <v>0</v>
      </c>
      <c r="AV30" s="13">
        <v>0</v>
      </c>
      <c r="AW30" s="46">
        <v>0</v>
      </c>
      <c r="AX30" s="28">
        <v>0</v>
      </c>
      <c r="AY30" s="46">
        <v>0</v>
      </c>
      <c r="AZ30" s="15">
        <v>0</v>
      </c>
      <c r="BA30" s="18">
        <f t="shared" si="5"/>
        <v>0</v>
      </c>
      <c r="BB30" s="15">
        <v>0</v>
      </c>
      <c r="BC30" s="15">
        <v>0</v>
      </c>
      <c r="BD30" s="28">
        <v>0</v>
      </c>
      <c r="BE30" s="28">
        <v>0</v>
      </c>
      <c r="BF30" s="28">
        <v>0</v>
      </c>
      <c r="BG30" s="28">
        <v>0</v>
      </c>
      <c r="BH30" s="19">
        <f t="shared" si="6"/>
        <v>0</v>
      </c>
      <c r="BI30" s="19">
        <f t="shared" si="7"/>
        <v>0</v>
      </c>
      <c r="BJ30" s="7">
        <v>29</v>
      </c>
    </row>
    <row r="31" spans="1:62" ht="12.75">
      <c r="A31" s="7">
        <v>30</v>
      </c>
      <c r="B31" s="24"/>
      <c r="C31" s="8" t="s">
        <v>55</v>
      </c>
      <c r="D31" s="9" t="s">
        <v>77</v>
      </c>
      <c r="E31" s="21">
        <v>7</v>
      </c>
      <c r="F31" s="21">
        <v>1</v>
      </c>
      <c r="G31" s="21">
        <v>0</v>
      </c>
      <c r="H31" s="21">
        <v>0</v>
      </c>
      <c r="I31" s="22">
        <v>0</v>
      </c>
      <c r="J31" s="23">
        <v>0</v>
      </c>
      <c r="K31" s="10">
        <f t="shared" si="0"/>
        <v>0</v>
      </c>
      <c r="L31" s="15">
        <v>0</v>
      </c>
      <c r="M31" s="10">
        <f aca="true" t="shared" si="13" ref="M31:M36">L31*34%</f>
        <v>0</v>
      </c>
      <c r="N31" s="15">
        <f>ROUND(I31*8%,0)</f>
        <v>0</v>
      </c>
      <c r="O31" s="55">
        <f>INT((I31+K31)*0.1+0.5)</f>
        <v>0</v>
      </c>
      <c r="P31" s="15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f t="shared" si="1"/>
        <v>0</v>
      </c>
      <c r="AD31" s="11">
        <v>0</v>
      </c>
      <c r="AE31" s="12">
        <v>0</v>
      </c>
      <c r="AF31" s="13">
        <v>0</v>
      </c>
      <c r="AG31" s="15">
        <v>0</v>
      </c>
      <c r="AH31" s="14">
        <f t="shared" si="11"/>
        <v>0</v>
      </c>
      <c r="AI31" s="14">
        <f t="shared" si="12"/>
        <v>0</v>
      </c>
      <c r="AJ31" s="15">
        <v>0</v>
      </c>
      <c r="AK31" s="15">
        <v>0</v>
      </c>
      <c r="AL31" s="16">
        <v>0</v>
      </c>
      <c r="AM31" s="28">
        <v>0</v>
      </c>
      <c r="AN31" s="46">
        <v>0</v>
      </c>
      <c r="AO31" s="15">
        <f>ROUND((I31+K31)/30,0)</f>
        <v>0</v>
      </c>
      <c r="AP31" s="28">
        <v>0</v>
      </c>
      <c r="AQ31" s="13">
        <v>0</v>
      </c>
      <c r="AR31" s="15">
        <v>0</v>
      </c>
      <c r="AS31" s="28">
        <v>0</v>
      </c>
      <c r="AT31" s="28">
        <v>0</v>
      </c>
      <c r="AU31" s="17">
        <f t="shared" si="4"/>
        <v>0</v>
      </c>
      <c r="AV31" s="13">
        <v>0</v>
      </c>
      <c r="AW31" s="46">
        <v>0</v>
      </c>
      <c r="AX31" s="28">
        <v>0</v>
      </c>
      <c r="AY31" s="46">
        <v>0</v>
      </c>
      <c r="AZ31" s="15">
        <v>0</v>
      </c>
      <c r="BA31" s="18">
        <f t="shared" si="5"/>
        <v>0</v>
      </c>
      <c r="BB31" s="15">
        <v>0</v>
      </c>
      <c r="BC31" s="15">
        <v>0</v>
      </c>
      <c r="BD31" s="28">
        <v>0</v>
      </c>
      <c r="BE31" s="28">
        <v>0</v>
      </c>
      <c r="BF31" s="28">
        <v>0</v>
      </c>
      <c r="BG31" s="28">
        <v>0</v>
      </c>
      <c r="BH31" s="19">
        <f t="shared" si="6"/>
        <v>0</v>
      </c>
      <c r="BI31" s="19">
        <f t="shared" si="7"/>
        <v>0</v>
      </c>
      <c r="BJ31" s="7">
        <v>30</v>
      </c>
    </row>
    <row r="32" spans="1:62" ht="12.75">
      <c r="A32" s="7">
        <v>31</v>
      </c>
      <c r="B32" s="24"/>
      <c r="C32" s="8" t="s">
        <v>55</v>
      </c>
      <c r="D32" s="9" t="s">
        <v>72</v>
      </c>
      <c r="E32" s="21">
        <v>7</v>
      </c>
      <c r="F32" s="21">
        <v>1</v>
      </c>
      <c r="G32" s="21">
        <v>0</v>
      </c>
      <c r="H32" s="21">
        <v>0</v>
      </c>
      <c r="I32" s="22">
        <v>0</v>
      </c>
      <c r="J32" s="23">
        <v>0</v>
      </c>
      <c r="K32" s="10">
        <f t="shared" si="0"/>
        <v>0</v>
      </c>
      <c r="L32" s="15">
        <v>0</v>
      </c>
      <c r="M32" s="10">
        <f t="shared" si="13"/>
        <v>0</v>
      </c>
      <c r="N32" s="15">
        <f>ROUND(I32*8%,0)</f>
        <v>0</v>
      </c>
      <c r="O32" s="55">
        <f>INT((I32+K32)*0.1+0.5)</f>
        <v>0</v>
      </c>
      <c r="P32" s="15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f t="shared" si="1"/>
        <v>0</v>
      </c>
      <c r="AD32" s="11">
        <v>0</v>
      </c>
      <c r="AE32" s="12">
        <v>0</v>
      </c>
      <c r="AF32" s="13">
        <v>0</v>
      </c>
      <c r="AG32" s="15">
        <v>0</v>
      </c>
      <c r="AH32" s="14">
        <f t="shared" si="11"/>
        <v>0</v>
      </c>
      <c r="AI32" s="14">
        <f t="shared" si="12"/>
        <v>0</v>
      </c>
      <c r="AJ32" s="15">
        <v>0</v>
      </c>
      <c r="AK32" s="15">
        <v>0</v>
      </c>
      <c r="AL32" s="16">
        <v>0</v>
      </c>
      <c r="AM32" s="28">
        <v>0</v>
      </c>
      <c r="AN32" s="46">
        <v>0</v>
      </c>
      <c r="AO32" s="15">
        <f>ROUND((I32+K32)/30,0)</f>
        <v>0</v>
      </c>
      <c r="AP32" s="28">
        <v>0</v>
      </c>
      <c r="AQ32" s="13">
        <v>0</v>
      </c>
      <c r="AR32" s="15">
        <v>0</v>
      </c>
      <c r="AS32" s="28">
        <v>0</v>
      </c>
      <c r="AT32" s="28">
        <v>0</v>
      </c>
      <c r="AU32" s="17">
        <f t="shared" si="4"/>
        <v>0</v>
      </c>
      <c r="AV32" s="13">
        <v>0</v>
      </c>
      <c r="AW32" s="46">
        <v>0</v>
      </c>
      <c r="AX32" s="28">
        <v>0</v>
      </c>
      <c r="AY32" s="46">
        <v>0</v>
      </c>
      <c r="AZ32" s="15">
        <v>0</v>
      </c>
      <c r="BA32" s="18">
        <f t="shared" si="5"/>
        <v>0</v>
      </c>
      <c r="BB32" s="15">
        <v>0</v>
      </c>
      <c r="BC32" s="15">
        <v>0</v>
      </c>
      <c r="BD32" s="28">
        <v>0</v>
      </c>
      <c r="BE32" s="28">
        <v>0</v>
      </c>
      <c r="BF32" s="28">
        <v>0</v>
      </c>
      <c r="BG32" s="28">
        <v>0</v>
      </c>
      <c r="BH32" s="19">
        <f>SUM(AD32:BG32)</f>
        <v>0</v>
      </c>
      <c r="BI32" s="19">
        <f>SUM(AC32-BH32)</f>
        <v>0</v>
      </c>
      <c r="BJ32" s="7">
        <v>31</v>
      </c>
    </row>
    <row r="33" spans="1:62" ht="15.75" customHeight="1">
      <c r="A33" s="7">
        <v>32</v>
      </c>
      <c r="B33" s="24">
        <v>59472</v>
      </c>
      <c r="C33" s="66" t="s">
        <v>123</v>
      </c>
      <c r="D33" s="19" t="s">
        <v>79</v>
      </c>
      <c r="E33" s="21">
        <v>7</v>
      </c>
      <c r="F33" s="21">
        <v>1</v>
      </c>
      <c r="G33" s="21">
        <v>1</v>
      </c>
      <c r="H33" s="21">
        <v>31</v>
      </c>
      <c r="I33" s="64">
        <v>49000</v>
      </c>
      <c r="J33" s="23">
        <v>0</v>
      </c>
      <c r="K33" s="10">
        <f t="shared" si="0"/>
        <v>16660</v>
      </c>
      <c r="L33" s="15">
        <v>1800</v>
      </c>
      <c r="M33" s="10">
        <f t="shared" si="13"/>
        <v>612</v>
      </c>
      <c r="N33" s="15">
        <v>0</v>
      </c>
      <c r="O33" s="26">
        <f>INT((I33+K33)*0.14+0.5)</f>
        <v>9192</v>
      </c>
      <c r="P33" s="15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f t="shared" si="1"/>
        <v>77264</v>
      </c>
      <c r="AD33" s="67">
        <v>3000</v>
      </c>
      <c r="AE33" s="12">
        <v>200</v>
      </c>
      <c r="AF33" s="13">
        <v>0</v>
      </c>
      <c r="AG33" s="15">
        <v>0</v>
      </c>
      <c r="AH33" s="14">
        <f t="shared" si="11"/>
        <v>6566</v>
      </c>
      <c r="AI33" s="14">
        <f t="shared" si="12"/>
        <v>9192</v>
      </c>
      <c r="AJ33" s="15">
        <v>0</v>
      </c>
      <c r="AK33" s="15">
        <v>0</v>
      </c>
      <c r="AL33" s="16">
        <v>0</v>
      </c>
      <c r="AM33" s="28">
        <v>0</v>
      </c>
      <c r="AN33" s="46">
        <v>0</v>
      </c>
      <c r="AO33" s="15">
        <v>0</v>
      </c>
      <c r="AP33" s="28">
        <v>0</v>
      </c>
      <c r="AQ33" s="13">
        <v>0</v>
      </c>
      <c r="AR33" s="15">
        <v>0</v>
      </c>
      <c r="AS33" s="28">
        <v>0</v>
      </c>
      <c r="AT33" s="28">
        <v>0</v>
      </c>
      <c r="AU33" s="17">
        <f t="shared" si="4"/>
        <v>0</v>
      </c>
      <c r="AV33" s="13">
        <v>0</v>
      </c>
      <c r="AW33" s="46">
        <v>0</v>
      </c>
      <c r="AX33" s="28">
        <v>0</v>
      </c>
      <c r="AY33" s="46">
        <v>0</v>
      </c>
      <c r="AZ33" s="15">
        <v>60</v>
      </c>
      <c r="BA33" s="18">
        <f t="shared" si="5"/>
        <v>0</v>
      </c>
      <c r="BB33" s="15">
        <v>0</v>
      </c>
      <c r="BC33" s="15">
        <v>560</v>
      </c>
      <c r="BD33" s="28">
        <v>200</v>
      </c>
      <c r="BE33" s="28">
        <v>0</v>
      </c>
      <c r="BF33" s="28">
        <v>0</v>
      </c>
      <c r="BG33" s="28">
        <v>0</v>
      </c>
      <c r="BH33" s="19">
        <f>SUM(AD33:BG33)</f>
        <v>19778</v>
      </c>
      <c r="BI33" s="19">
        <f>SUM(AC33-BH33)</f>
        <v>57486</v>
      </c>
      <c r="BJ33" s="7">
        <v>32</v>
      </c>
    </row>
    <row r="34" spans="1:62" ht="12.75">
      <c r="A34" s="7">
        <v>33</v>
      </c>
      <c r="B34" s="24">
        <v>11420</v>
      </c>
      <c r="C34" s="53" t="s">
        <v>81</v>
      </c>
      <c r="D34" s="19" t="s">
        <v>82</v>
      </c>
      <c r="E34" s="21">
        <v>8</v>
      </c>
      <c r="F34" s="21">
        <v>1</v>
      </c>
      <c r="G34" s="21">
        <v>1</v>
      </c>
      <c r="H34" s="21">
        <v>31</v>
      </c>
      <c r="I34" s="64">
        <v>78800</v>
      </c>
      <c r="J34" s="23">
        <v>0</v>
      </c>
      <c r="K34" s="10">
        <f t="shared" si="0"/>
        <v>26792</v>
      </c>
      <c r="L34" s="15">
        <v>1800</v>
      </c>
      <c r="M34" s="10">
        <f t="shared" si="13"/>
        <v>612</v>
      </c>
      <c r="N34" s="15">
        <f>ROUND(I34*9%,0)</f>
        <v>7092</v>
      </c>
      <c r="O34" s="15">
        <v>0</v>
      </c>
      <c r="P34" s="15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f t="shared" si="1"/>
        <v>115096</v>
      </c>
      <c r="AD34" s="67">
        <v>10100</v>
      </c>
      <c r="AE34" s="12">
        <v>200</v>
      </c>
      <c r="AF34" s="13">
        <v>0</v>
      </c>
      <c r="AG34" s="15">
        <v>0</v>
      </c>
      <c r="AH34" s="14">
        <v>0</v>
      </c>
      <c r="AI34" s="14">
        <v>0</v>
      </c>
      <c r="AJ34" s="15">
        <v>0</v>
      </c>
      <c r="AK34" s="15">
        <v>0</v>
      </c>
      <c r="AL34" s="16">
        <v>0</v>
      </c>
      <c r="AM34" s="28">
        <v>0</v>
      </c>
      <c r="AN34" s="46">
        <v>0</v>
      </c>
      <c r="AO34" s="15">
        <v>0</v>
      </c>
      <c r="AP34" s="28">
        <v>0</v>
      </c>
      <c r="AQ34" s="61">
        <v>25000</v>
      </c>
      <c r="AR34" s="15">
        <v>0</v>
      </c>
      <c r="AS34" s="28">
        <v>0</v>
      </c>
      <c r="AT34" s="28">
        <v>0</v>
      </c>
      <c r="AU34" s="17">
        <f t="shared" si="4"/>
        <v>0</v>
      </c>
      <c r="AV34" s="13">
        <v>0</v>
      </c>
      <c r="AW34" s="46">
        <v>0</v>
      </c>
      <c r="AX34" s="28">
        <v>0</v>
      </c>
      <c r="AY34" s="46">
        <v>0</v>
      </c>
      <c r="AZ34" s="15">
        <v>60</v>
      </c>
      <c r="BA34" s="18">
        <f t="shared" si="5"/>
        <v>0</v>
      </c>
      <c r="BB34" s="15">
        <v>0</v>
      </c>
      <c r="BC34" s="15">
        <v>0</v>
      </c>
      <c r="BD34" s="28">
        <v>0</v>
      </c>
      <c r="BE34" s="28">
        <v>0</v>
      </c>
      <c r="BF34" s="28">
        <v>0</v>
      </c>
      <c r="BG34" s="28">
        <v>0</v>
      </c>
      <c r="BH34" s="19">
        <f t="shared" si="6"/>
        <v>35360</v>
      </c>
      <c r="BI34" s="19">
        <f t="shared" si="7"/>
        <v>79736</v>
      </c>
      <c r="BJ34" s="7">
        <v>33</v>
      </c>
    </row>
    <row r="35" spans="1:62" ht="12.75">
      <c r="A35" s="7">
        <v>34</v>
      </c>
      <c r="B35" s="24">
        <v>11448</v>
      </c>
      <c r="C35" s="53" t="s">
        <v>83</v>
      </c>
      <c r="D35" s="19" t="s">
        <v>84</v>
      </c>
      <c r="E35" s="21">
        <v>8</v>
      </c>
      <c r="F35" s="21">
        <v>1</v>
      </c>
      <c r="G35" s="21">
        <v>1</v>
      </c>
      <c r="H35" s="21">
        <v>31</v>
      </c>
      <c r="I35" s="64">
        <v>78800</v>
      </c>
      <c r="J35" s="23">
        <v>0</v>
      </c>
      <c r="K35" s="10">
        <f t="shared" si="0"/>
        <v>26792</v>
      </c>
      <c r="L35" s="15">
        <v>1800</v>
      </c>
      <c r="M35" s="10">
        <f t="shared" si="13"/>
        <v>612</v>
      </c>
      <c r="N35" s="15">
        <f>ROUND(I35*9%,0)</f>
        <v>7092</v>
      </c>
      <c r="O35" s="15">
        <v>0</v>
      </c>
      <c r="P35" s="15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f t="shared" si="1"/>
        <v>115096</v>
      </c>
      <c r="AD35" s="67">
        <v>12600</v>
      </c>
      <c r="AE35" s="12">
        <v>200</v>
      </c>
      <c r="AF35" s="13">
        <v>0</v>
      </c>
      <c r="AG35" s="15">
        <v>0</v>
      </c>
      <c r="AH35" s="14">
        <v>0</v>
      </c>
      <c r="AI35" s="14">
        <v>0</v>
      </c>
      <c r="AJ35" s="15">
        <v>0</v>
      </c>
      <c r="AK35" s="15">
        <v>0</v>
      </c>
      <c r="AL35" s="16">
        <v>0</v>
      </c>
      <c r="AM35" s="28">
        <v>0</v>
      </c>
      <c r="AN35" s="46">
        <v>0</v>
      </c>
      <c r="AO35" s="55">
        <v>0</v>
      </c>
      <c r="AP35" s="28">
        <v>0</v>
      </c>
      <c r="AQ35" s="61">
        <v>40000</v>
      </c>
      <c r="AR35" s="15">
        <v>0</v>
      </c>
      <c r="AS35" s="28">
        <v>0</v>
      </c>
      <c r="AT35" s="28">
        <v>0</v>
      </c>
      <c r="AU35" s="17">
        <f t="shared" si="4"/>
        <v>0</v>
      </c>
      <c r="AV35" s="13">
        <v>0</v>
      </c>
      <c r="AW35" s="46">
        <v>0</v>
      </c>
      <c r="AX35" s="28">
        <v>0</v>
      </c>
      <c r="AY35" s="46">
        <v>0</v>
      </c>
      <c r="AZ35" s="15">
        <v>60</v>
      </c>
      <c r="BA35" s="18">
        <f t="shared" si="5"/>
        <v>0</v>
      </c>
      <c r="BB35" s="15">
        <v>0</v>
      </c>
      <c r="BC35" s="15">
        <v>0</v>
      </c>
      <c r="BD35" s="28">
        <v>0</v>
      </c>
      <c r="BE35" s="28">
        <v>0</v>
      </c>
      <c r="BF35" s="28">
        <v>0</v>
      </c>
      <c r="BG35" s="28">
        <v>0</v>
      </c>
      <c r="BH35" s="19">
        <f t="shared" si="6"/>
        <v>52860</v>
      </c>
      <c r="BI35" s="19">
        <f t="shared" si="7"/>
        <v>62236</v>
      </c>
      <c r="BJ35" s="7">
        <v>34</v>
      </c>
    </row>
    <row r="36" spans="1:62" ht="12.75">
      <c r="A36" s="7">
        <v>35</v>
      </c>
      <c r="B36" s="24">
        <v>11054</v>
      </c>
      <c r="C36" s="53" t="s">
        <v>85</v>
      </c>
      <c r="D36" s="19" t="s">
        <v>86</v>
      </c>
      <c r="E36" s="21">
        <v>8</v>
      </c>
      <c r="F36" s="21">
        <v>1</v>
      </c>
      <c r="G36" s="21">
        <v>1</v>
      </c>
      <c r="H36" s="21">
        <v>31</v>
      </c>
      <c r="I36" s="64">
        <v>78800</v>
      </c>
      <c r="J36" s="23">
        <v>0</v>
      </c>
      <c r="K36" s="10">
        <f t="shared" si="0"/>
        <v>26792</v>
      </c>
      <c r="L36" s="15">
        <v>1800</v>
      </c>
      <c r="M36" s="10">
        <f t="shared" si="13"/>
        <v>612</v>
      </c>
      <c r="N36" s="15">
        <v>0</v>
      </c>
      <c r="O36" s="15">
        <v>0</v>
      </c>
      <c r="P36" s="15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f>SUM(I36:AB36)</f>
        <v>108004</v>
      </c>
      <c r="AD36" s="67">
        <v>10900</v>
      </c>
      <c r="AE36" s="12">
        <v>200</v>
      </c>
      <c r="AF36" s="13">
        <v>0</v>
      </c>
      <c r="AG36" s="15">
        <v>0</v>
      </c>
      <c r="AH36" s="14">
        <v>0</v>
      </c>
      <c r="AI36" s="14">
        <v>0</v>
      </c>
      <c r="AJ36" s="15">
        <v>0</v>
      </c>
      <c r="AK36" s="15">
        <v>0</v>
      </c>
      <c r="AL36" s="16">
        <v>0</v>
      </c>
      <c r="AM36" s="28">
        <v>0</v>
      </c>
      <c r="AN36" s="46">
        <v>0</v>
      </c>
      <c r="AO36" s="15">
        <v>0</v>
      </c>
      <c r="AP36" s="28">
        <v>0</v>
      </c>
      <c r="AQ36" s="61">
        <v>35000</v>
      </c>
      <c r="AR36" s="15">
        <v>0</v>
      </c>
      <c r="AS36" s="28">
        <v>0</v>
      </c>
      <c r="AT36" s="28">
        <v>0</v>
      </c>
      <c r="AU36" s="17">
        <f t="shared" si="4"/>
        <v>0</v>
      </c>
      <c r="AV36" s="13">
        <v>0</v>
      </c>
      <c r="AW36" s="46">
        <v>0</v>
      </c>
      <c r="AX36" s="28">
        <v>0</v>
      </c>
      <c r="AY36" s="46">
        <v>0</v>
      </c>
      <c r="AZ36" s="15">
        <v>60</v>
      </c>
      <c r="BA36" s="18">
        <f t="shared" si="5"/>
        <v>0</v>
      </c>
      <c r="BB36" s="15">
        <v>0</v>
      </c>
      <c r="BC36" s="15">
        <v>560</v>
      </c>
      <c r="BD36" s="28">
        <v>200</v>
      </c>
      <c r="BE36" s="28">
        <v>0</v>
      </c>
      <c r="BF36" s="28">
        <v>0</v>
      </c>
      <c r="BG36" s="63">
        <v>0</v>
      </c>
      <c r="BH36" s="19">
        <f t="shared" si="6"/>
        <v>46920</v>
      </c>
      <c r="BI36" s="19">
        <f t="shared" si="7"/>
        <v>61084</v>
      </c>
      <c r="BJ36" s="7">
        <v>35</v>
      </c>
    </row>
    <row r="37" spans="1:62" ht="12.75">
      <c r="A37" s="7">
        <v>36</v>
      </c>
      <c r="B37" s="24"/>
      <c r="C37" s="8" t="s">
        <v>55</v>
      </c>
      <c r="D37" s="19" t="s">
        <v>87</v>
      </c>
      <c r="E37" s="21">
        <v>6</v>
      </c>
      <c r="F37" s="21">
        <v>1</v>
      </c>
      <c r="G37" s="21">
        <v>0</v>
      </c>
      <c r="H37" s="21">
        <v>0</v>
      </c>
      <c r="I37" s="64">
        <v>0</v>
      </c>
      <c r="J37" s="23">
        <v>0</v>
      </c>
      <c r="K37" s="10">
        <f t="shared" si="0"/>
        <v>0</v>
      </c>
      <c r="L37" s="15">
        <v>0</v>
      </c>
      <c r="M37" s="10">
        <f>L37*34%</f>
        <v>0</v>
      </c>
      <c r="N37" s="15">
        <f>ROUND(I37*8%,0)</f>
        <v>0</v>
      </c>
      <c r="O37" s="15">
        <v>0</v>
      </c>
      <c r="P37" s="15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f t="shared" si="1"/>
        <v>0</v>
      </c>
      <c r="AD37" s="67">
        <v>0</v>
      </c>
      <c r="AE37" s="12">
        <v>0</v>
      </c>
      <c r="AF37" s="13">
        <v>0</v>
      </c>
      <c r="AG37" s="15">
        <v>0</v>
      </c>
      <c r="AH37" s="14">
        <f t="shared" si="11"/>
        <v>0</v>
      </c>
      <c r="AI37" s="14">
        <f t="shared" si="12"/>
        <v>0</v>
      </c>
      <c r="AJ37" s="15">
        <v>0</v>
      </c>
      <c r="AK37" s="15">
        <v>0</v>
      </c>
      <c r="AL37" s="16">
        <v>0</v>
      </c>
      <c r="AM37" s="28">
        <v>0</v>
      </c>
      <c r="AN37" s="46">
        <v>0</v>
      </c>
      <c r="AO37" s="15">
        <v>0</v>
      </c>
      <c r="AP37" s="28">
        <v>0</v>
      </c>
      <c r="AQ37" s="61">
        <v>0</v>
      </c>
      <c r="AR37" s="15">
        <v>0</v>
      </c>
      <c r="AS37" s="28">
        <v>0</v>
      </c>
      <c r="AT37" s="28">
        <v>0</v>
      </c>
      <c r="AU37" s="17">
        <f t="shared" si="4"/>
        <v>0</v>
      </c>
      <c r="AV37" s="13">
        <v>0</v>
      </c>
      <c r="AW37" s="46">
        <v>0</v>
      </c>
      <c r="AX37" s="28">
        <v>0</v>
      </c>
      <c r="AY37" s="46">
        <v>0</v>
      </c>
      <c r="AZ37" s="15">
        <v>0</v>
      </c>
      <c r="BA37" s="18">
        <v>0</v>
      </c>
      <c r="BB37" s="15">
        <v>0</v>
      </c>
      <c r="BC37" s="15">
        <v>0</v>
      </c>
      <c r="BD37" s="28">
        <v>0</v>
      </c>
      <c r="BE37" s="28">
        <v>0</v>
      </c>
      <c r="BF37" s="28">
        <v>0</v>
      </c>
      <c r="BG37" s="28">
        <v>0</v>
      </c>
      <c r="BH37" s="19">
        <f t="shared" si="6"/>
        <v>0</v>
      </c>
      <c r="BI37" s="19">
        <f t="shared" si="7"/>
        <v>0</v>
      </c>
      <c r="BJ37" s="7">
        <v>36</v>
      </c>
    </row>
    <row r="38" spans="1:62" ht="15.75" customHeight="1">
      <c r="A38" s="7">
        <v>37</v>
      </c>
      <c r="B38" s="24">
        <v>10453</v>
      </c>
      <c r="C38" s="65" t="s">
        <v>88</v>
      </c>
      <c r="D38" s="19" t="s">
        <v>87</v>
      </c>
      <c r="E38" s="21">
        <v>7</v>
      </c>
      <c r="F38" s="21">
        <v>1</v>
      </c>
      <c r="G38" s="21">
        <v>1</v>
      </c>
      <c r="H38" s="21">
        <v>31</v>
      </c>
      <c r="I38" s="64">
        <v>68000</v>
      </c>
      <c r="J38" s="23">
        <v>0</v>
      </c>
      <c r="K38" s="10">
        <f t="shared" si="0"/>
        <v>23120</v>
      </c>
      <c r="L38" s="15">
        <v>1800</v>
      </c>
      <c r="M38" s="10">
        <f>L38*34%</f>
        <v>612</v>
      </c>
      <c r="N38" s="15">
        <f>ROUND(I38*9%,0)</f>
        <v>6120</v>
      </c>
      <c r="O38" s="15">
        <v>0</v>
      </c>
      <c r="P38" s="15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f t="shared" si="1"/>
        <v>99652</v>
      </c>
      <c r="AD38" s="67">
        <v>8600</v>
      </c>
      <c r="AE38" s="12">
        <v>200</v>
      </c>
      <c r="AF38" s="13">
        <v>0</v>
      </c>
      <c r="AG38" s="15">
        <v>0</v>
      </c>
      <c r="AH38" s="14">
        <v>0</v>
      </c>
      <c r="AI38" s="14">
        <v>0</v>
      </c>
      <c r="AJ38" s="15">
        <v>0</v>
      </c>
      <c r="AK38" s="15">
        <v>0</v>
      </c>
      <c r="AL38" s="16">
        <v>0</v>
      </c>
      <c r="AM38" s="28">
        <v>0</v>
      </c>
      <c r="AN38" s="46">
        <v>0</v>
      </c>
      <c r="AO38" s="15">
        <v>0</v>
      </c>
      <c r="AP38" s="28">
        <v>0</v>
      </c>
      <c r="AQ38" s="61">
        <v>30000</v>
      </c>
      <c r="AR38" s="15">
        <v>0</v>
      </c>
      <c r="AS38" s="28">
        <v>0</v>
      </c>
      <c r="AT38" s="28">
        <v>0</v>
      </c>
      <c r="AU38" s="17">
        <f t="shared" si="4"/>
        <v>0</v>
      </c>
      <c r="AV38" s="13">
        <v>0</v>
      </c>
      <c r="AW38" s="46">
        <v>0</v>
      </c>
      <c r="AX38" s="28">
        <v>0</v>
      </c>
      <c r="AY38" s="46">
        <v>0</v>
      </c>
      <c r="AZ38" s="15">
        <v>60</v>
      </c>
      <c r="BA38" s="18">
        <f t="shared" si="5"/>
        <v>0</v>
      </c>
      <c r="BB38" s="15">
        <v>0</v>
      </c>
      <c r="BC38" s="15">
        <v>0</v>
      </c>
      <c r="BD38" s="28">
        <v>0</v>
      </c>
      <c r="BE38" s="28">
        <v>0</v>
      </c>
      <c r="BF38" s="28">
        <v>0</v>
      </c>
      <c r="BG38" s="28">
        <v>0</v>
      </c>
      <c r="BH38" s="19">
        <f t="shared" si="6"/>
        <v>38860</v>
      </c>
      <c r="BI38" s="19">
        <f t="shared" si="7"/>
        <v>60792</v>
      </c>
      <c r="BJ38" s="7">
        <v>37</v>
      </c>
    </row>
    <row r="39" spans="1:62" ht="12.75">
      <c r="A39" s="7">
        <v>38</v>
      </c>
      <c r="B39" s="24"/>
      <c r="C39" s="60" t="s">
        <v>55</v>
      </c>
      <c r="D39" s="19" t="s">
        <v>87</v>
      </c>
      <c r="E39" s="21">
        <v>6</v>
      </c>
      <c r="F39" s="21">
        <v>1</v>
      </c>
      <c r="G39" s="21">
        <v>0</v>
      </c>
      <c r="H39" s="21">
        <v>0</v>
      </c>
      <c r="I39" s="64">
        <v>0</v>
      </c>
      <c r="J39" s="23">
        <v>0</v>
      </c>
      <c r="K39" s="10">
        <f>INT((I39)*0.34+0.5)</f>
        <v>0</v>
      </c>
      <c r="L39" s="15">
        <v>0</v>
      </c>
      <c r="M39" s="10">
        <f>L39*34%</f>
        <v>0</v>
      </c>
      <c r="N39" s="15">
        <f>ROUND(I39*9%,0)</f>
        <v>0</v>
      </c>
      <c r="O39" s="26">
        <f>INT((I39+K39)*0.14+0.5)</f>
        <v>0</v>
      </c>
      <c r="P39" s="15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f t="shared" si="1"/>
        <v>0</v>
      </c>
      <c r="AD39" s="67">
        <v>0</v>
      </c>
      <c r="AE39" s="12">
        <v>0</v>
      </c>
      <c r="AF39" s="13">
        <v>0</v>
      </c>
      <c r="AG39" s="15">
        <v>0</v>
      </c>
      <c r="AH39" s="14">
        <f t="shared" si="11"/>
        <v>0</v>
      </c>
      <c r="AI39" s="14">
        <f t="shared" si="12"/>
        <v>0</v>
      </c>
      <c r="AJ39" s="15">
        <v>0</v>
      </c>
      <c r="AK39" s="15">
        <v>0</v>
      </c>
      <c r="AL39" s="16">
        <v>0</v>
      </c>
      <c r="AM39" s="28">
        <v>0</v>
      </c>
      <c r="AN39" s="46">
        <v>0</v>
      </c>
      <c r="AO39" s="15">
        <v>0</v>
      </c>
      <c r="AP39" s="28">
        <v>0</v>
      </c>
      <c r="AQ39" s="61">
        <v>0</v>
      </c>
      <c r="AR39" s="15">
        <v>0</v>
      </c>
      <c r="AS39" s="28">
        <v>0</v>
      </c>
      <c r="AT39" s="28">
        <v>0</v>
      </c>
      <c r="AU39" s="17">
        <f t="shared" si="4"/>
        <v>0</v>
      </c>
      <c r="AV39" s="13">
        <v>0</v>
      </c>
      <c r="AW39" s="46">
        <v>0</v>
      </c>
      <c r="AX39" s="28">
        <v>0</v>
      </c>
      <c r="AY39" s="46">
        <v>0</v>
      </c>
      <c r="AZ39" s="15">
        <v>0</v>
      </c>
      <c r="BA39" s="18">
        <f t="shared" si="5"/>
        <v>0</v>
      </c>
      <c r="BB39" s="15">
        <v>0</v>
      </c>
      <c r="BC39" s="15">
        <v>0</v>
      </c>
      <c r="BD39" s="28">
        <v>0</v>
      </c>
      <c r="BE39" s="28">
        <v>0</v>
      </c>
      <c r="BF39" s="28">
        <v>0</v>
      </c>
      <c r="BG39" s="28">
        <v>0</v>
      </c>
      <c r="BH39" s="19">
        <f t="shared" si="6"/>
        <v>0</v>
      </c>
      <c r="BI39" s="19">
        <f t="shared" si="7"/>
        <v>0</v>
      </c>
      <c r="BJ39" s="7">
        <v>38</v>
      </c>
    </row>
    <row r="40" spans="1:62" ht="12.75">
      <c r="A40" s="7">
        <v>39</v>
      </c>
      <c r="B40" s="24">
        <v>10290</v>
      </c>
      <c r="C40" s="25" t="s">
        <v>55</v>
      </c>
      <c r="D40" s="19" t="s">
        <v>87</v>
      </c>
      <c r="E40" s="21">
        <v>6</v>
      </c>
      <c r="F40" s="21">
        <v>1</v>
      </c>
      <c r="G40" s="21">
        <v>0</v>
      </c>
      <c r="H40" s="21">
        <v>0</v>
      </c>
      <c r="I40" s="64">
        <v>0</v>
      </c>
      <c r="J40" s="23">
        <v>0</v>
      </c>
      <c r="K40" s="10">
        <f t="shared" si="0"/>
        <v>0</v>
      </c>
      <c r="L40" s="15">
        <v>0</v>
      </c>
      <c r="M40" s="10">
        <f>L40*34%</f>
        <v>0</v>
      </c>
      <c r="N40" s="15">
        <f>ROUND(I40*8%,0)</f>
        <v>0</v>
      </c>
      <c r="O40" s="15">
        <v>0</v>
      </c>
      <c r="P40" s="15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f t="shared" si="1"/>
        <v>0</v>
      </c>
      <c r="AD40" s="67">
        <v>0</v>
      </c>
      <c r="AE40" s="12">
        <v>0</v>
      </c>
      <c r="AF40" s="13">
        <v>0</v>
      </c>
      <c r="AG40" s="15">
        <v>0</v>
      </c>
      <c r="AH40" s="14">
        <f t="shared" si="11"/>
        <v>0</v>
      </c>
      <c r="AI40" s="14">
        <f t="shared" si="12"/>
        <v>0</v>
      </c>
      <c r="AJ40" s="15">
        <v>0</v>
      </c>
      <c r="AK40" s="15">
        <v>0</v>
      </c>
      <c r="AL40" s="16">
        <v>0</v>
      </c>
      <c r="AM40" s="28">
        <v>0</v>
      </c>
      <c r="AN40" s="46">
        <v>0</v>
      </c>
      <c r="AO40" s="15">
        <v>0</v>
      </c>
      <c r="AP40" s="28">
        <v>0</v>
      </c>
      <c r="AQ40" s="61">
        <v>0</v>
      </c>
      <c r="AR40" s="15">
        <v>0</v>
      </c>
      <c r="AS40" s="28">
        <v>0</v>
      </c>
      <c r="AT40" s="28">
        <v>0</v>
      </c>
      <c r="AU40" s="17">
        <f t="shared" si="4"/>
        <v>0</v>
      </c>
      <c r="AV40" s="13">
        <v>0</v>
      </c>
      <c r="AW40" s="46">
        <v>0</v>
      </c>
      <c r="AX40" s="28">
        <v>0</v>
      </c>
      <c r="AY40" s="46">
        <v>0</v>
      </c>
      <c r="AZ40" s="15">
        <v>0</v>
      </c>
      <c r="BA40" s="18">
        <f t="shared" si="5"/>
        <v>0</v>
      </c>
      <c r="BB40" s="15">
        <v>0</v>
      </c>
      <c r="BC40" s="15">
        <v>0</v>
      </c>
      <c r="BD40" s="28">
        <v>0</v>
      </c>
      <c r="BE40" s="28">
        <v>0</v>
      </c>
      <c r="BF40" s="28">
        <v>0</v>
      </c>
      <c r="BG40" s="28">
        <v>0</v>
      </c>
      <c r="BH40" s="19">
        <f t="shared" si="6"/>
        <v>0</v>
      </c>
      <c r="BI40" s="19">
        <f t="shared" si="7"/>
        <v>0</v>
      </c>
      <c r="BJ40" s="7">
        <v>39</v>
      </c>
    </row>
    <row r="41" spans="1:62" ht="12.75">
      <c r="A41" s="7">
        <v>40</v>
      </c>
      <c r="B41" s="24">
        <v>11435</v>
      </c>
      <c r="C41" s="53" t="s">
        <v>89</v>
      </c>
      <c r="D41" s="19" t="s">
        <v>87</v>
      </c>
      <c r="E41" s="21">
        <v>7</v>
      </c>
      <c r="F41" s="21">
        <v>1</v>
      </c>
      <c r="G41" s="21">
        <v>1</v>
      </c>
      <c r="H41" s="21">
        <v>31</v>
      </c>
      <c r="I41" s="64">
        <v>68000</v>
      </c>
      <c r="J41" s="23">
        <v>0</v>
      </c>
      <c r="K41" s="10">
        <f t="shared" si="0"/>
        <v>23120</v>
      </c>
      <c r="L41" s="15">
        <v>1800</v>
      </c>
      <c r="M41" s="10">
        <f>L41*34%</f>
        <v>612</v>
      </c>
      <c r="N41" s="15">
        <f>ROUND(I41*9%,0)</f>
        <v>6120</v>
      </c>
      <c r="O41" s="15">
        <v>0</v>
      </c>
      <c r="P41" s="15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f t="shared" si="1"/>
        <v>99652</v>
      </c>
      <c r="AD41" s="67">
        <v>8600</v>
      </c>
      <c r="AE41" s="12">
        <v>200</v>
      </c>
      <c r="AF41" s="13">
        <v>0</v>
      </c>
      <c r="AG41" s="15">
        <v>0</v>
      </c>
      <c r="AH41" s="14">
        <v>0</v>
      </c>
      <c r="AI41" s="14">
        <v>0</v>
      </c>
      <c r="AJ41" s="15">
        <v>0</v>
      </c>
      <c r="AK41" s="15">
        <v>0</v>
      </c>
      <c r="AL41" s="16">
        <v>0</v>
      </c>
      <c r="AM41" s="28">
        <v>0</v>
      </c>
      <c r="AN41" s="46">
        <v>0</v>
      </c>
      <c r="AO41" s="15">
        <v>0</v>
      </c>
      <c r="AP41" s="28">
        <v>0</v>
      </c>
      <c r="AQ41" s="61">
        <v>40000</v>
      </c>
      <c r="AR41" s="15">
        <v>0</v>
      </c>
      <c r="AS41" s="28">
        <v>0</v>
      </c>
      <c r="AT41" s="28">
        <v>0</v>
      </c>
      <c r="AU41" s="17">
        <f t="shared" si="4"/>
        <v>0</v>
      </c>
      <c r="AV41" s="13">
        <v>0</v>
      </c>
      <c r="AW41" s="46">
        <v>0</v>
      </c>
      <c r="AX41" s="28">
        <v>0</v>
      </c>
      <c r="AY41" s="46">
        <v>0</v>
      </c>
      <c r="AZ41" s="15">
        <v>60</v>
      </c>
      <c r="BA41" s="18">
        <f t="shared" si="5"/>
        <v>0</v>
      </c>
      <c r="BB41" s="15">
        <v>0</v>
      </c>
      <c r="BC41" s="15">
        <v>0</v>
      </c>
      <c r="BD41" s="28">
        <v>0</v>
      </c>
      <c r="BE41" s="28">
        <v>0</v>
      </c>
      <c r="BF41" s="28">
        <v>0</v>
      </c>
      <c r="BG41" s="28">
        <v>0</v>
      </c>
      <c r="BH41" s="19">
        <f t="shared" si="6"/>
        <v>48860</v>
      </c>
      <c r="BI41" s="19">
        <f t="shared" si="7"/>
        <v>50792</v>
      </c>
      <c r="BJ41" s="7">
        <v>40</v>
      </c>
    </row>
    <row r="42" spans="1:62" ht="12.75">
      <c r="A42" s="7">
        <v>41</v>
      </c>
      <c r="B42" s="24"/>
      <c r="C42" s="60" t="s">
        <v>55</v>
      </c>
      <c r="D42" s="19" t="s">
        <v>87</v>
      </c>
      <c r="E42" s="21">
        <v>6</v>
      </c>
      <c r="F42" s="21">
        <v>1</v>
      </c>
      <c r="G42" s="21">
        <v>0</v>
      </c>
      <c r="H42" s="21">
        <v>0</v>
      </c>
      <c r="I42" s="64">
        <v>0</v>
      </c>
      <c r="J42" s="23">
        <v>0</v>
      </c>
      <c r="K42" s="10">
        <f t="shared" si="0"/>
        <v>0</v>
      </c>
      <c r="L42" s="15">
        <v>0</v>
      </c>
      <c r="M42" s="10">
        <f aca="true" t="shared" si="14" ref="M42:M47">L42*34%</f>
        <v>0</v>
      </c>
      <c r="N42" s="15">
        <v>0</v>
      </c>
      <c r="O42" s="26">
        <f>INT((I42+K42)*0.1+0.5)</f>
        <v>0</v>
      </c>
      <c r="P42" s="15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f t="shared" si="1"/>
        <v>0</v>
      </c>
      <c r="AD42" s="67">
        <v>0</v>
      </c>
      <c r="AE42" s="12">
        <v>0</v>
      </c>
      <c r="AF42" s="13">
        <v>0</v>
      </c>
      <c r="AG42" s="15">
        <v>0</v>
      </c>
      <c r="AH42" s="14">
        <f t="shared" si="11"/>
        <v>0</v>
      </c>
      <c r="AI42" s="14">
        <f t="shared" si="12"/>
        <v>0</v>
      </c>
      <c r="AJ42" s="15">
        <v>0</v>
      </c>
      <c r="AK42" s="15">
        <v>0</v>
      </c>
      <c r="AL42" s="16">
        <v>0</v>
      </c>
      <c r="AM42" s="28">
        <v>0</v>
      </c>
      <c r="AN42" s="46">
        <v>0</v>
      </c>
      <c r="AO42" s="15">
        <v>0</v>
      </c>
      <c r="AP42" s="28">
        <v>0</v>
      </c>
      <c r="AQ42" s="13">
        <v>0</v>
      </c>
      <c r="AR42" s="15">
        <v>0</v>
      </c>
      <c r="AS42" s="28">
        <v>0</v>
      </c>
      <c r="AT42" s="28">
        <v>0</v>
      </c>
      <c r="AU42" s="17">
        <f t="shared" si="4"/>
        <v>0</v>
      </c>
      <c r="AV42" s="13">
        <v>0</v>
      </c>
      <c r="AW42" s="46">
        <v>0</v>
      </c>
      <c r="AX42" s="28">
        <v>0</v>
      </c>
      <c r="AY42" s="46">
        <v>0</v>
      </c>
      <c r="AZ42" s="15">
        <v>0</v>
      </c>
      <c r="BA42" s="18">
        <f t="shared" si="5"/>
        <v>0</v>
      </c>
      <c r="BB42" s="15">
        <v>0</v>
      </c>
      <c r="BC42" s="15">
        <v>0</v>
      </c>
      <c r="BD42" s="28">
        <v>0</v>
      </c>
      <c r="BE42" s="28">
        <v>0</v>
      </c>
      <c r="BF42" s="28">
        <v>0</v>
      </c>
      <c r="BG42" s="28">
        <v>0</v>
      </c>
      <c r="BH42" s="19">
        <f t="shared" si="6"/>
        <v>0</v>
      </c>
      <c r="BI42" s="19">
        <f t="shared" si="7"/>
        <v>0</v>
      </c>
      <c r="BJ42" s="7">
        <v>41</v>
      </c>
    </row>
    <row r="43" spans="1:62" ht="12.75">
      <c r="A43" s="7">
        <v>42</v>
      </c>
      <c r="B43" s="24">
        <v>53410</v>
      </c>
      <c r="C43" s="53" t="s">
        <v>90</v>
      </c>
      <c r="D43" s="19" t="s">
        <v>87</v>
      </c>
      <c r="E43" s="21">
        <v>7</v>
      </c>
      <c r="F43" s="21">
        <v>1</v>
      </c>
      <c r="G43" s="21">
        <v>1</v>
      </c>
      <c r="H43" s="21">
        <v>31</v>
      </c>
      <c r="I43" s="64">
        <v>52000</v>
      </c>
      <c r="J43" s="23">
        <v>0</v>
      </c>
      <c r="K43" s="10">
        <f t="shared" si="0"/>
        <v>17680</v>
      </c>
      <c r="L43" s="15">
        <v>1800</v>
      </c>
      <c r="M43" s="10">
        <f t="shared" si="14"/>
        <v>612</v>
      </c>
      <c r="N43" s="15">
        <v>0</v>
      </c>
      <c r="O43" s="26">
        <f>INT((I43+K43)*0.14+0.5)</f>
        <v>9755</v>
      </c>
      <c r="P43" s="15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f t="shared" si="1"/>
        <v>81847</v>
      </c>
      <c r="AD43" s="67">
        <v>3200</v>
      </c>
      <c r="AE43" s="12">
        <v>200</v>
      </c>
      <c r="AF43" s="13">
        <v>0</v>
      </c>
      <c r="AG43" s="15">
        <v>0</v>
      </c>
      <c r="AH43" s="14">
        <f t="shared" si="11"/>
        <v>6968</v>
      </c>
      <c r="AI43" s="14">
        <f t="shared" si="12"/>
        <v>9755</v>
      </c>
      <c r="AJ43" s="15">
        <v>0</v>
      </c>
      <c r="AK43" s="15">
        <v>0</v>
      </c>
      <c r="AL43" s="16">
        <v>0</v>
      </c>
      <c r="AM43" s="28">
        <v>0</v>
      </c>
      <c r="AN43" s="46">
        <v>0</v>
      </c>
      <c r="AO43" s="15">
        <v>0</v>
      </c>
      <c r="AP43" s="63">
        <v>0</v>
      </c>
      <c r="AQ43" s="13">
        <v>0</v>
      </c>
      <c r="AR43" s="15">
        <v>0</v>
      </c>
      <c r="AS43" s="28">
        <v>0</v>
      </c>
      <c r="AT43" s="28">
        <v>0</v>
      </c>
      <c r="AU43" s="17">
        <f t="shared" si="4"/>
        <v>0</v>
      </c>
      <c r="AV43" s="13">
        <v>0</v>
      </c>
      <c r="AW43" s="46">
        <v>0</v>
      </c>
      <c r="AX43" s="28">
        <v>0</v>
      </c>
      <c r="AY43" s="46">
        <v>0</v>
      </c>
      <c r="AZ43" s="15">
        <v>60</v>
      </c>
      <c r="BA43" s="18">
        <f t="shared" si="5"/>
        <v>0</v>
      </c>
      <c r="BB43" s="15">
        <v>0</v>
      </c>
      <c r="BC43" s="15">
        <v>560</v>
      </c>
      <c r="BD43" s="28">
        <v>200</v>
      </c>
      <c r="BE43" s="28">
        <v>0</v>
      </c>
      <c r="BF43" s="28">
        <v>0</v>
      </c>
      <c r="BG43" s="63">
        <v>0</v>
      </c>
      <c r="BH43" s="19">
        <f t="shared" si="6"/>
        <v>20943</v>
      </c>
      <c r="BI43" s="19">
        <f t="shared" si="7"/>
        <v>60904</v>
      </c>
      <c r="BJ43" s="7">
        <v>42</v>
      </c>
    </row>
    <row r="44" spans="1:62" ht="12.75">
      <c r="A44" s="7">
        <v>43</v>
      </c>
      <c r="B44" s="24"/>
      <c r="C44" s="8" t="s">
        <v>55</v>
      </c>
      <c r="D44" s="19" t="s">
        <v>87</v>
      </c>
      <c r="E44" s="21">
        <v>6</v>
      </c>
      <c r="F44" s="21">
        <v>1</v>
      </c>
      <c r="G44" s="21">
        <v>0</v>
      </c>
      <c r="H44" s="21">
        <v>0</v>
      </c>
      <c r="I44" s="64">
        <v>0</v>
      </c>
      <c r="J44" s="23">
        <v>0</v>
      </c>
      <c r="K44" s="10">
        <f t="shared" si="0"/>
        <v>0</v>
      </c>
      <c r="L44" s="15">
        <v>0</v>
      </c>
      <c r="M44" s="10">
        <f t="shared" si="14"/>
        <v>0</v>
      </c>
      <c r="N44" s="15">
        <f>ROUND(I44*9%,0)</f>
        <v>0</v>
      </c>
      <c r="O44" s="26">
        <f aca="true" t="shared" si="15" ref="O44:O51">INT((I44+K44)*0.14+0.5)</f>
        <v>0</v>
      </c>
      <c r="P44" s="15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f t="shared" si="1"/>
        <v>0</v>
      </c>
      <c r="AD44" s="67">
        <v>0</v>
      </c>
      <c r="AE44" s="12">
        <v>0</v>
      </c>
      <c r="AF44" s="13">
        <v>0</v>
      </c>
      <c r="AG44" s="15">
        <v>0</v>
      </c>
      <c r="AH44" s="14">
        <f t="shared" si="11"/>
        <v>0</v>
      </c>
      <c r="AI44" s="14">
        <f t="shared" si="12"/>
        <v>0</v>
      </c>
      <c r="AJ44" s="15">
        <v>0</v>
      </c>
      <c r="AK44" s="15">
        <v>0</v>
      </c>
      <c r="AL44" s="16">
        <v>0</v>
      </c>
      <c r="AM44" s="28">
        <v>0</v>
      </c>
      <c r="AN44" s="46">
        <v>0</v>
      </c>
      <c r="AO44" s="15">
        <v>0</v>
      </c>
      <c r="AP44" s="28">
        <v>0</v>
      </c>
      <c r="AQ44" s="13">
        <v>0</v>
      </c>
      <c r="AR44" s="15">
        <v>0</v>
      </c>
      <c r="AS44" s="28">
        <v>0</v>
      </c>
      <c r="AT44" s="28">
        <v>0</v>
      </c>
      <c r="AU44" s="17">
        <f t="shared" si="4"/>
        <v>0</v>
      </c>
      <c r="AV44" s="13">
        <v>0</v>
      </c>
      <c r="AW44" s="46">
        <v>0</v>
      </c>
      <c r="AX44" s="28">
        <v>0</v>
      </c>
      <c r="AY44" s="46">
        <v>0</v>
      </c>
      <c r="AZ44" s="15">
        <v>0</v>
      </c>
      <c r="BA44" s="18">
        <f t="shared" si="5"/>
        <v>0</v>
      </c>
      <c r="BB44" s="15">
        <v>0</v>
      </c>
      <c r="BC44" s="15">
        <v>0</v>
      </c>
      <c r="BD44" s="28">
        <v>0</v>
      </c>
      <c r="BE44" s="28">
        <v>0</v>
      </c>
      <c r="BF44" s="28">
        <v>0</v>
      </c>
      <c r="BG44" s="63">
        <v>0</v>
      </c>
      <c r="BH44" s="19">
        <v>0</v>
      </c>
      <c r="BI44" s="19">
        <f t="shared" si="7"/>
        <v>0</v>
      </c>
      <c r="BJ44" s="7">
        <v>43</v>
      </c>
    </row>
    <row r="45" spans="1:62" ht="12.75">
      <c r="A45" s="7">
        <v>44</v>
      </c>
      <c r="B45" s="24">
        <v>53553</v>
      </c>
      <c r="C45" s="53" t="s">
        <v>112</v>
      </c>
      <c r="D45" s="19" t="s">
        <v>87</v>
      </c>
      <c r="E45" s="21">
        <v>7</v>
      </c>
      <c r="F45" s="21">
        <v>1</v>
      </c>
      <c r="G45" s="21">
        <v>1</v>
      </c>
      <c r="H45" s="21">
        <v>31</v>
      </c>
      <c r="I45" s="64">
        <v>52000</v>
      </c>
      <c r="J45" s="23">
        <v>0</v>
      </c>
      <c r="K45" s="10">
        <f t="shared" si="0"/>
        <v>17680</v>
      </c>
      <c r="L45" s="15">
        <v>1800</v>
      </c>
      <c r="M45" s="10">
        <f t="shared" si="14"/>
        <v>612</v>
      </c>
      <c r="N45" s="15">
        <f>ROUND(I45*9%,0)</f>
        <v>4680</v>
      </c>
      <c r="O45" s="26">
        <f t="shared" si="15"/>
        <v>9755</v>
      </c>
      <c r="P45" s="15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f t="shared" si="1"/>
        <v>86527</v>
      </c>
      <c r="AD45" s="67">
        <v>3400</v>
      </c>
      <c r="AE45" s="12">
        <v>200</v>
      </c>
      <c r="AF45" s="13">
        <v>0</v>
      </c>
      <c r="AG45" s="15">
        <v>0</v>
      </c>
      <c r="AH45" s="14">
        <f t="shared" si="11"/>
        <v>6968</v>
      </c>
      <c r="AI45" s="14">
        <f t="shared" si="12"/>
        <v>9755</v>
      </c>
      <c r="AJ45" s="15">
        <v>0</v>
      </c>
      <c r="AK45" s="15">
        <v>0</v>
      </c>
      <c r="AL45" s="16">
        <v>0</v>
      </c>
      <c r="AM45" s="28">
        <v>0</v>
      </c>
      <c r="AN45" s="46">
        <v>0</v>
      </c>
      <c r="AO45" s="15">
        <v>0</v>
      </c>
      <c r="AP45" s="28">
        <v>0</v>
      </c>
      <c r="AQ45" s="13">
        <v>0</v>
      </c>
      <c r="AR45" s="15">
        <v>0</v>
      </c>
      <c r="AS45" s="28">
        <v>0</v>
      </c>
      <c r="AT45" s="28">
        <v>0</v>
      </c>
      <c r="AU45" s="17">
        <f t="shared" si="4"/>
        <v>0</v>
      </c>
      <c r="AV45" s="13">
        <v>0</v>
      </c>
      <c r="AW45" s="46">
        <v>0</v>
      </c>
      <c r="AX45" s="28">
        <v>0</v>
      </c>
      <c r="AY45" s="46">
        <v>0</v>
      </c>
      <c r="AZ45" s="15">
        <v>60</v>
      </c>
      <c r="BA45" s="18">
        <f t="shared" si="5"/>
        <v>0</v>
      </c>
      <c r="BB45" s="15">
        <v>0</v>
      </c>
      <c r="BC45" s="15">
        <v>0</v>
      </c>
      <c r="BD45" s="28">
        <v>0</v>
      </c>
      <c r="BE45" s="28">
        <v>0</v>
      </c>
      <c r="BF45" s="28">
        <v>0</v>
      </c>
      <c r="BG45" s="63">
        <v>0</v>
      </c>
      <c r="BH45" s="19">
        <f t="shared" si="6"/>
        <v>20383</v>
      </c>
      <c r="BI45" s="19">
        <f t="shared" si="7"/>
        <v>66144</v>
      </c>
      <c r="BJ45" s="7">
        <v>44</v>
      </c>
    </row>
    <row r="46" spans="1:62" ht="12.75">
      <c r="A46" s="7">
        <v>45</v>
      </c>
      <c r="B46" s="24"/>
      <c r="C46" s="8" t="s">
        <v>55</v>
      </c>
      <c r="D46" s="19" t="s">
        <v>87</v>
      </c>
      <c r="E46" s="21">
        <v>6</v>
      </c>
      <c r="F46" s="21">
        <v>1</v>
      </c>
      <c r="G46" s="21">
        <v>0</v>
      </c>
      <c r="H46" s="21">
        <v>0</v>
      </c>
      <c r="I46" s="64">
        <v>0</v>
      </c>
      <c r="J46" s="23">
        <v>0</v>
      </c>
      <c r="K46" s="10">
        <f t="shared" si="0"/>
        <v>0</v>
      </c>
      <c r="L46" s="15">
        <v>0</v>
      </c>
      <c r="M46" s="10">
        <f t="shared" si="14"/>
        <v>0</v>
      </c>
      <c r="N46" s="15">
        <f>ROUND(I46*9%,0)</f>
        <v>0</v>
      </c>
      <c r="O46" s="26">
        <f t="shared" si="15"/>
        <v>0</v>
      </c>
      <c r="P46" s="15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f t="shared" si="1"/>
        <v>0</v>
      </c>
      <c r="AD46" s="11">
        <v>0</v>
      </c>
      <c r="AE46" s="12">
        <v>0</v>
      </c>
      <c r="AF46" s="13">
        <v>0</v>
      </c>
      <c r="AG46" s="15">
        <v>0</v>
      </c>
      <c r="AH46" s="14">
        <f t="shared" si="11"/>
        <v>0</v>
      </c>
      <c r="AI46" s="14">
        <f t="shared" si="12"/>
        <v>0</v>
      </c>
      <c r="AJ46" s="15">
        <v>0</v>
      </c>
      <c r="AK46" s="15">
        <v>0</v>
      </c>
      <c r="AL46" s="16">
        <v>0</v>
      </c>
      <c r="AM46" s="28">
        <v>0</v>
      </c>
      <c r="AN46" s="46">
        <v>0</v>
      </c>
      <c r="AO46" s="15">
        <v>0</v>
      </c>
      <c r="AP46" s="28">
        <v>0</v>
      </c>
      <c r="AQ46" s="13">
        <v>0</v>
      </c>
      <c r="AR46" s="15">
        <v>0</v>
      </c>
      <c r="AS46" s="28">
        <v>0</v>
      </c>
      <c r="AT46" s="28">
        <v>0</v>
      </c>
      <c r="AU46" s="17">
        <f t="shared" si="4"/>
        <v>0</v>
      </c>
      <c r="AV46" s="13">
        <v>0</v>
      </c>
      <c r="AW46" s="46">
        <v>0</v>
      </c>
      <c r="AX46" s="28">
        <v>0</v>
      </c>
      <c r="AY46" s="46">
        <v>0</v>
      </c>
      <c r="AZ46" s="15">
        <v>0</v>
      </c>
      <c r="BA46" s="18">
        <f t="shared" si="5"/>
        <v>0</v>
      </c>
      <c r="BB46" s="15">
        <v>0</v>
      </c>
      <c r="BC46" s="15">
        <v>0</v>
      </c>
      <c r="BD46" s="28">
        <v>0</v>
      </c>
      <c r="BE46" s="28">
        <v>0</v>
      </c>
      <c r="BF46" s="28">
        <v>0</v>
      </c>
      <c r="BG46" s="63">
        <v>0</v>
      </c>
      <c r="BH46" s="19">
        <v>0</v>
      </c>
      <c r="BI46" s="19">
        <f t="shared" si="7"/>
        <v>0</v>
      </c>
      <c r="BJ46" s="7">
        <v>45</v>
      </c>
    </row>
    <row r="47" spans="1:62" ht="12.75">
      <c r="A47" s="7">
        <v>46</v>
      </c>
      <c r="B47" s="24"/>
      <c r="C47" s="8" t="s">
        <v>55</v>
      </c>
      <c r="D47" s="19" t="s">
        <v>87</v>
      </c>
      <c r="E47" s="21">
        <v>6</v>
      </c>
      <c r="F47" s="21">
        <v>1</v>
      </c>
      <c r="G47" s="21">
        <v>0</v>
      </c>
      <c r="H47" s="21">
        <v>0</v>
      </c>
      <c r="I47" s="64">
        <v>0</v>
      </c>
      <c r="J47" s="23">
        <v>0</v>
      </c>
      <c r="K47" s="10">
        <f t="shared" si="0"/>
        <v>0</v>
      </c>
      <c r="L47" s="15">
        <v>0</v>
      </c>
      <c r="M47" s="10">
        <f t="shared" si="14"/>
        <v>0</v>
      </c>
      <c r="N47" s="15">
        <f>ROUND(I47*9%,0)</f>
        <v>0</v>
      </c>
      <c r="O47" s="26">
        <f t="shared" si="15"/>
        <v>0</v>
      </c>
      <c r="P47" s="15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f>SUM(I47:AB47)</f>
        <v>0</v>
      </c>
      <c r="AD47" s="11">
        <v>0</v>
      </c>
      <c r="AE47" s="12">
        <v>0</v>
      </c>
      <c r="AF47" s="13">
        <v>0</v>
      </c>
      <c r="AG47" s="15">
        <v>0</v>
      </c>
      <c r="AH47" s="14">
        <f t="shared" si="11"/>
        <v>0</v>
      </c>
      <c r="AI47" s="14">
        <f t="shared" si="12"/>
        <v>0</v>
      </c>
      <c r="AJ47" s="15">
        <v>0</v>
      </c>
      <c r="AK47" s="15">
        <v>0</v>
      </c>
      <c r="AL47" s="16">
        <v>0</v>
      </c>
      <c r="AM47" s="28">
        <v>0</v>
      </c>
      <c r="AN47" s="46">
        <v>0</v>
      </c>
      <c r="AO47" s="15">
        <v>0</v>
      </c>
      <c r="AP47" s="28">
        <v>0</v>
      </c>
      <c r="AQ47" s="13">
        <v>0</v>
      </c>
      <c r="AR47" s="15">
        <v>0</v>
      </c>
      <c r="AS47" s="28">
        <v>0</v>
      </c>
      <c r="AT47" s="28">
        <v>0</v>
      </c>
      <c r="AU47" s="17">
        <f t="shared" si="4"/>
        <v>0</v>
      </c>
      <c r="AV47" s="15">
        <v>0</v>
      </c>
      <c r="AW47" s="16">
        <v>0</v>
      </c>
      <c r="AX47" s="15">
        <v>0</v>
      </c>
      <c r="AY47" s="16">
        <v>0</v>
      </c>
      <c r="AZ47" s="15">
        <v>0</v>
      </c>
      <c r="BA47" s="18">
        <f t="shared" si="5"/>
        <v>0</v>
      </c>
      <c r="BB47" s="15">
        <v>0</v>
      </c>
      <c r="BC47" s="15">
        <v>0</v>
      </c>
      <c r="BD47" s="28">
        <v>0</v>
      </c>
      <c r="BE47" s="28">
        <v>0</v>
      </c>
      <c r="BF47" s="28">
        <v>0</v>
      </c>
      <c r="BG47" s="63">
        <v>0</v>
      </c>
      <c r="BH47" s="19">
        <f t="shared" si="6"/>
        <v>0</v>
      </c>
      <c r="BI47" s="19">
        <f t="shared" si="7"/>
        <v>0</v>
      </c>
      <c r="BJ47" s="7">
        <v>46</v>
      </c>
    </row>
    <row r="48" spans="1:62" ht="15" customHeight="1">
      <c r="A48" s="7">
        <v>47</v>
      </c>
      <c r="B48" s="24">
        <v>52123</v>
      </c>
      <c r="C48" s="65" t="s">
        <v>91</v>
      </c>
      <c r="D48" s="19" t="s">
        <v>87</v>
      </c>
      <c r="E48" s="21">
        <v>7</v>
      </c>
      <c r="F48" s="21">
        <v>1</v>
      </c>
      <c r="G48" s="21">
        <v>1</v>
      </c>
      <c r="H48" s="21">
        <v>31</v>
      </c>
      <c r="I48" s="64">
        <v>52000</v>
      </c>
      <c r="J48" s="23">
        <v>0</v>
      </c>
      <c r="K48" s="10">
        <f t="shared" si="0"/>
        <v>17680</v>
      </c>
      <c r="L48" s="15">
        <v>1800</v>
      </c>
      <c r="M48" s="10">
        <f>L48*34%</f>
        <v>612</v>
      </c>
      <c r="N48" s="15">
        <v>0</v>
      </c>
      <c r="O48" s="26">
        <f t="shared" si="15"/>
        <v>9755</v>
      </c>
      <c r="P48" s="15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f t="shared" si="1"/>
        <v>81847</v>
      </c>
      <c r="AD48" s="67">
        <v>3800</v>
      </c>
      <c r="AE48" s="12">
        <v>200</v>
      </c>
      <c r="AF48" s="13">
        <v>0</v>
      </c>
      <c r="AG48" s="15">
        <v>0</v>
      </c>
      <c r="AH48" s="14">
        <f t="shared" si="11"/>
        <v>6968</v>
      </c>
      <c r="AI48" s="14">
        <f t="shared" si="12"/>
        <v>9755</v>
      </c>
      <c r="AJ48" s="15">
        <v>0</v>
      </c>
      <c r="AK48" s="15">
        <v>0</v>
      </c>
      <c r="AL48" s="16">
        <v>0</v>
      </c>
      <c r="AM48" s="28">
        <v>0</v>
      </c>
      <c r="AN48" s="46">
        <v>0</v>
      </c>
      <c r="AO48" s="15">
        <v>0</v>
      </c>
      <c r="AP48" s="28">
        <v>0</v>
      </c>
      <c r="AQ48" s="13">
        <v>0</v>
      </c>
      <c r="AR48" s="15">
        <v>0</v>
      </c>
      <c r="AS48" s="28">
        <v>0</v>
      </c>
      <c r="AT48" s="28">
        <v>0</v>
      </c>
      <c r="AU48" s="17">
        <f t="shared" si="4"/>
        <v>0</v>
      </c>
      <c r="AV48" s="15">
        <v>0</v>
      </c>
      <c r="AW48" s="16">
        <v>0</v>
      </c>
      <c r="AX48" s="15">
        <v>0</v>
      </c>
      <c r="AY48" s="16">
        <v>0</v>
      </c>
      <c r="AZ48" s="15">
        <v>60</v>
      </c>
      <c r="BA48" s="18">
        <f t="shared" si="5"/>
        <v>0</v>
      </c>
      <c r="BB48" s="15">
        <v>0</v>
      </c>
      <c r="BC48" s="15">
        <v>560</v>
      </c>
      <c r="BD48" s="28">
        <v>200</v>
      </c>
      <c r="BE48" s="28">
        <v>0</v>
      </c>
      <c r="BF48" s="28">
        <v>0</v>
      </c>
      <c r="BG48" s="63">
        <v>0</v>
      </c>
      <c r="BH48" s="19">
        <f t="shared" si="6"/>
        <v>21543</v>
      </c>
      <c r="BI48" s="19">
        <f t="shared" si="7"/>
        <v>60304</v>
      </c>
      <c r="BJ48" s="7">
        <v>47</v>
      </c>
    </row>
    <row r="49" spans="1:62" ht="12.75">
      <c r="A49" s="7">
        <v>48</v>
      </c>
      <c r="B49" s="24"/>
      <c r="C49" s="8" t="s">
        <v>55</v>
      </c>
      <c r="D49" s="19" t="s">
        <v>87</v>
      </c>
      <c r="E49" s="21">
        <v>6</v>
      </c>
      <c r="F49" s="21">
        <v>1</v>
      </c>
      <c r="G49" s="21">
        <v>0</v>
      </c>
      <c r="H49" s="21">
        <v>0</v>
      </c>
      <c r="I49" s="64">
        <v>0</v>
      </c>
      <c r="J49" s="23">
        <v>0</v>
      </c>
      <c r="K49" s="10">
        <f t="shared" si="0"/>
        <v>0</v>
      </c>
      <c r="L49" s="15">
        <v>0</v>
      </c>
      <c r="M49" s="10">
        <f>L49*34%</f>
        <v>0</v>
      </c>
      <c r="N49" s="15">
        <f>ROUND(I49*9%,0)</f>
        <v>0</v>
      </c>
      <c r="O49" s="26">
        <f t="shared" si="15"/>
        <v>0</v>
      </c>
      <c r="P49" s="15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f t="shared" si="1"/>
        <v>0</v>
      </c>
      <c r="AD49" s="67">
        <v>0</v>
      </c>
      <c r="AE49" s="12">
        <v>0</v>
      </c>
      <c r="AF49" s="13">
        <v>0</v>
      </c>
      <c r="AG49" s="15">
        <v>0</v>
      </c>
      <c r="AH49" s="14">
        <f t="shared" si="11"/>
        <v>0</v>
      </c>
      <c r="AI49" s="14">
        <f t="shared" si="12"/>
        <v>0</v>
      </c>
      <c r="AJ49" s="15">
        <v>0</v>
      </c>
      <c r="AK49" s="15">
        <v>0</v>
      </c>
      <c r="AL49" s="16">
        <v>0</v>
      </c>
      <c r="AM49" s="28">
        <v>0</v>
      </c>
      <c r="AN49" s="46">
        <v>0</v>
      </c>
      <c r="AO49" s="15">
        <v>0</v>
      </c>
      <c r="AP49" s="28">
        <v>0</v>
      </c>
      <c r="AQ49" s="13">
        <v>0</v>
      </c>
      <c r="AR49" s="15">
        <v>0</v>
      </c>
      <c r="AS49" s="28">
        <v>0</v>
      </c>
      <c r="AT49" s="28">
        <v>0</v>
      </c>
      <c r="AU49" s="17">
        <f t="shared" si="4"/>
        <v>0</v>
      </c>
      <c r="AV49" s="15">
        <v>0</v>
      </c>
      <c r="AW49" s="16">
        <v>0</v>
      </c>
      <c r="AX49" s="15">
        <v>0</v>
      </c>
      <c r="AY49" s="16">
        <v>0</v>
      </c>
      <c r="AZ49" s="15">
        <v>0</v>
      </c>
      <c r="BA49" s="18">
        <f t="shared" si="5"/>
        <v>0</v>
      </c>
      <c r="BB49" s="15">
        <v>0</v>
      </c>
      <c r="BC49" s="15">
        <v>0</v>
      </c>
      <c r="BD49" s="28">
        <v>0</v>
      </c>
      <c r="BE49" s="28">
        <v>0</v>
      </c>
      <c r="BF49" s="28">
        <v>0</v>
      </c>
      <c r="BG49" s="63">
        <v>0</v>
      </c>
      <c r="BH49" s="19">
        <f t="shared" si="6"/>
        <v>0</v>
      </c>
      <c r="BI49" s="19">
        <f t="shared" si="7"/>
        <v>0</v>
      </c>
      <c r="BJ49" s="7">
        <v>48</v>
      </c>
    </row>
    <row r="50" spans="1:62" ht="12.75">
      <c r="A50" s="7">
        <v>49</v>
      </c>
      <c r="B50" s="24">
        <v>57533</v>
      </c>
      <c r="C50" s="53" t="s">
        <v>92</v>
      </c>
      <c r="D50" s="19" t="s">
        <v>87</v>
      </c>
      <c r="E50" s="21">
        <v>6</v>
      </c>
      <c r="F50" s="21">
        <v>1</v>
      </c>
      <c r="G50" s="21">
        <v>1</v>
      </c>
      <c r="H50" s="21">
        <v>31</v>
      </c>
      <c r="I50" s="64">
        <v>44900</v>
      </c>
      <c r="J50" s="23">
        <v>0</v>
      </c>
      <c r="K50" s="10">
        <f>INT((I50)*0.34+0.5)</f>
        <v>15266</v>
      </c>
      <c r="L50" s="15">
        <v>1800</v>
      </c>
      <c r="M50" s="10">
        <f>L50*34%</f>
        <v>612</v>
      </c>
      <c r="N50" s="15">
        <f>ROUND(I50*9%,0)</f>
        <v>4041</v>
      </c>
      <c r="O50" s="26">
        <f t="shared" si="15"/>
        <v>8423</v>
      </c>
      <c r="P50" s="15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f t="shared" si="1"/>
        <v>75042</v>
      </c>
      <c r="AD50" s="67">
        <v>2300</v>
      </c>
      <c r="AE50" s="12">
        <v>200</v>
      </c>
      <c r="AF50" s="13">
        <v>0</v>
      </c>
      <c r="AG50" s="15">
        <v>0</v>
      </c>
      <c r="AH50" s="14">
        <f t="shared" si="11"/>
        <v>6017</v>
      </c>
      <c r="AI50" s="14">
        <f t="shared" si="12"/>
        <v>8423</v>
      </c>
      <c r="AJ50" s="15">
        <v>0</v>
      </c>
      <c r="AK50" s="15">
        <v>0</v>
      </c>
      <c r="AL50" s="16">
        <v>0</v>
      </c>
      <c r="AM50" s="28">
        <v>0</v>
      </c>
      <c r="AN50" s="46">
        <v>0</v>
      </c>
      <c r="AO50" s="15">
        <v>0</v>
      </c>
      <c r="AP50" s="28">
        <v>0</v>
      </c>
      <c r="AQ50" s="13">
        <v>0</v>
      </c>
      <c r="AR50" s="15">
        <v>0</v>
      </c>
      <c r="AS50" s="28">
        <v>0</v>
      </c>
      <c r="AT50" s="28">
        <v>0</v>
      </c>
      <c r="AU50" s="17">
        <f t="shared" si="4"/>
        <v>0</v>
      </c>
      <c r="AV50" s="15">
        <v>0</v>
      </c>
      <c r="AW50" s="16">
        <v>0</v>
      </c>
      <c r="AX50" s="15">
        <v>0</v>
      </c>
      <c r="AY50" s="16">
        <v>0</v>
      </c>
      <c r="AZ50" s="15">
        <v>60</v>
      </c>
      <c r="BA50" s="18">
        <f t="shared" si="5"/>
        <v>0</v>
      </c>
      <c r="BB50" s="15">
        <v>0</v>
      </c>
      <c r="BC50" s="15">
        <v>0</v>
      </c>
      <c r="BD50" s="28">
        <v>0</v>
      </c>
      <c r="BE50" s="28">
        <v>0</v>
      </c>
      <c r="BF50" s="28">
        <v>0</v>
      </c>
      <c r="BG50" s="63">
        <v>0</v>
      </c>
      <c r="BH50" s="19">
        <f t="shared" si="6"/>
        <v>17000</v>
      </c>
      <c r="BI50" s="19">
        <f t="shared" si="7"/>
        <v>58042</v>
      </c>
      <c r="BJ50" s="7">
        <v>49</v>
      </c>
    </row>
    <row r="51" spans="1:62" ht="12.75">
      <c r="A51" s="7">
        <v>50</v>
      </c>
      <c r="B51" s="24">
        <v>80784</v>
      </c>
      <c r="C51" s="53" t="s">
        <v>125</v>
      </c>
      <c r="D51" s="19" t="s">
        <v>87</v>
      </c>
      <c r="E51" s="21">
        <v>6</v>
      </c>
      <c r="F51" s="21">
        <v>1</v>
      </c>
      <c r="G51" s="21">
        <v>1</v>
      </c>
      <c r="H51" s="21">
        <v>31</v>
      </c>
      <c r="I51" s="64">
        <v>38700</v>
      </c>
      <c r="J51" s="23">
        <v>0</v>
      </c>
      <c r="K51" s="10">
        <f t="shared" si="0"/>
        <v>13158</v>
      </c>
      <c r="L51" s="15">
        <v>1800</v>
      </c>
      <c r="M51" s="10">
        <f>L51*34%</f>
        <v>612</v>
      </c>
      <c r="N51" s="15">
        <f>ROUND(I51*9%,0)</f>
        <v>3483</v>
      </c>
      <c r="O51" s="26">
        <f t="shared" si="15"/>
        <v>7260</v>
      </c>
      <c r="P51" s="15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f t="shared" si="1"/>
        <v>65013</v>
      </c>
      <c r="AD51" s="67">
        <v>0</v>
      </c>
      <c r="AE51" s="12">
        <v>200</v>
      </c>
      <c r="AF51" s="13">
        <v>0</v>
      </c>
      <c r="AG51" s="15">
        <v>0</v>
      </c>
      <c r="AH51" s="14">
        <f t="shared" si="11"/>
        <v>5186</v>
      </c>
      <c r="AI51" s="14">
        <f t="shared" si="12"/>
        <v>7260</v>
      </c>
      <c r="AJ51" s="15">
        <v>0</v>
      </c>
      <c r="AK51" s="15">
        <v>0</v>
      </c>
      <c r="AL51" s="16">
        <v>0</v>
      </c>
      <c r="AM51" s="28">
        <v>0</v>
      </c>
      <c r="AN51" s="46">
        <v>0</v>
      </c>
      <c r="AO51" s="15">
        <v>0</v>
      </c>
      <c r="AP51" s="28">
        <v>0</v>
      </c>
      <c r="AQ51" s="13">
        <v>0</v>
      </c>
      <c r="AR51" s="15">
        <v>0</v>
      </c>
      <c r="AS51" s="28">
        <v>0</v>
      </c>
      <c r="AT51" s="28">
        <v>0</v>
      </c>
      <c r="AU51" s="17">
        <f t="shared" si="4"/>
        <v>0</v>
      </c>
      <c r="AV51" s="15">
        <v>0</v>
      </c>
      <c r="AW51" s="16">
        <v>0</v>
      </c>
      <c r="AX51" s="15">
        <v>0</v>
      </c>
      <c r="AY51" s="16">
        <v>0</v>
      </c>
      <c r="AZ51" s="15">
        <v>60</v>
      </c>
      <c r="BA51" s="18">
        <f t="shared" si="5"/>
        <v>0</v>
      </c>
      <c r="BB51" s="15">
        <v>0</v>
      </c>
      <c r="BC51" s="15">
        <v>0</v>
      </c>
      <c r="BD51" s="28">
        <v>0</v>
      </c>
      <c r="BE51" s="28">
        <v>0</v>
      </c>
      <c r="BF51" s="28">
        <v>0</v>
      </c>
      <c r="BG51" s="63">
        <v>0</v>
      </c>
      <c r="BH51" s="19">
        <f t="shared" si="6"/>
        <v>12706</v>
      </c>
      <c r="BI51" s="19">
        <f t="shared" si="7"/>
        <v>52307</v>
      </c>
      <c r="BJ51" s="7">
        <v>50</v>
      </c>
    </row>
    <row r="52" spans="1:62" ht="12.75">
      <c r="A52" s="7">
        <v>51</v>
      </c>
      <c r="B52" s="24">
        <v>78277</v>
      </c>
      <c r="C52" s="53" t="s">
        <v>124</v>
      </c>
      <c r="D52" s="19" t="s">
        <v>87</v>
      </c>
      <c r="E52" s="21">
        <v>6</v>
      </c>
      <c r="F52" s="21">
        <v>1</v>
      </c>
      <c r="G52" s="21">
        <v>1</v>
      </c>
      <c r="H52" s="21">
        <v>31</v>
      </c>
      <c r="I52" s="64">
        <v>38700</v>
      </c>
      <c r="J52" s="23">
        <v>0</v>
      </c>
      <c r="K52" s="10">
        <f>INT((I52)*0.34+0.5)</f>
        <v>13158</v>
      </c>
      <c r="L52" s="15">
        <v>1800</v>
      </c>
      <c r="M52" s="10">
        <f>L52*34%</f>
        <v>612</v>
      </c>
      <c r="N52" s="15">
        <f>ROUND(I52*9%,0)</f>
        <v>3483</v>
      </c>
      <c r="O52" s="26">
        <f>INT((I52+K52)*0.14+0.5)</f>
        <v>7260</v>
      </c>
      <c r="P52" s="15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f t="shared" si="1"/>
        <v>65013</v>
      </c>
      <c r="AD52" s="67">
        <v>0</v>
      </c>
      <c r="AE52" s="12">
        <v>200</v>
      </c>
      <c r="AF52" s="13">
        <v>0</v>
      </c>
      <c r="AG52" s="15">
        <v>0</v>
      </c>
      <c r="AH52" s="14">
        <f t="shared" si="11"/>
        <v>5186</v>
      </c>
      <c r="AI52" s="14">
        <f t="shared" si="12"/>
        <v>7260</v>
      </c>
      <c r="AJ52" s="15">
        <v>0</v>
      </c>
      <c r="AK52" s="15">
        <v>0</v>
      </c>
      <c r="AL52" s="16">
        <v>0</v>
      </c>
      <c r="AM52" s="28">
        <v>0</v>
      </c>
      <c r="AN52" s="46">
        <v>0</v>
      </c>
      <c r="AO52" s="15">
        <v>0</v>
      </c>
      <c r="AP52" s="28">
        <v>0</v>
      </c>
      <c r="AQ52" s="13">
        <v>0</v>
      </c>
      <c r="AR52" s="15">
        <v>0</v>
      </c>
      <c r="AS52" s="28">
        <v>0</v>
      </c>
      <c r="AT52" s="28">
        <v>0</v>
      </c>
      <c r="AU52" s="17">
        <f t="shared" si="4"/>
        <v>0</v>
      </c>
      <c r="AV52" s="15">
        <v>0</v>
      </c>
      <c r="AW52" s="16">
        <v>0</v>
      </c>
      <c r="AX52" s="15">
        <v>0</v>
      </c>
      <c r="AY52" s="16">
        <v>0</v>
      </c>
      <c r="AZ52" s="15">
        <v>60</v>
      </c>
      <c r="BA52" s="18">
        <f t="shared" si="5"/>
        <v>0</v>
      </c>
      <c r="BB52" s="15">
        <v>0</v>
      </c>
      <c r="BC52" s="15">
        <v>0</v>
      </c>
      <c r="BD52" s="28">
        <v>0</v>
      </c>
      <c r="BE52" s="28">
        <v>0</v>
      </c>
      <c r="BF52" s="28">
        <v>0</v>
      </c>
      <c r="BG52" s="63">
        <v>0</v>
      </c>
      <c r="BH52" s="19">
        <f t="shared" si="6"/>
        <v>12706</v>
      </c>
      <c r="BI52" s="19">
        <f t="shared" si="7"/>
        <v>52307</v>
      </c>
      <c r="BJ52" s="7">
        <v>51</v>
      </c>
    </row>
    <row r="53" spans="1:62" ht="12.75">
      <c r="A53" s="7">
        <v>52</v>
      </c>
      <c r="B53" s="24">
        <v>74601</v>
      </c>
      <c r="C53" s="53" t="s">
        <v>110</v>
      </c>
      <c r="D53" s="19" t="s">
        <v>87</v>
      </c>
      <c r="E53" s="21">
        <v>6</v>
      </c>
      <c r="F53" s="21">
        <v>1</v>
      </c>
      <c r="G53" s="21">
        <v>1</v>
      </c>
      <c r="H53" s="21">
        <v>31</v>
      </c>
      <c r="I53" s="64">
        <v>39900</v>
      </c>
      <c r="J53" s="23">
        <v>0</v>
      </c>
      <c r="K53" s="10">
        <f t="shared" si="0"/>
        <v>13566</v>
      </c>
      <c r="L53" s="15">
        <v>1800</v>
      </c>
      <c r="M53" s="10">
        <f aca="true" t="shared" si="16" ref="M53:M63">L53*34%</f>
        <v>612</v>
      </c>
      <c r="N53" s="15">
        <f>ROUND(I53*9%,0)</f>
        <v>3591</v>
      </c>
      <c r="O53" s="26">
        <f>INT((I53+K53)*0.14+0.5)</f>
        <v>7485</v>
      </c>
      <c r="P53" s="15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f t="shared" si="1"/>
        <v>66954</v>
      </c>
      <c r="AD53" s="67">
        <v>0</v>
      </c>
      <c r="AE53" s="12">
        <v>200</v>
      </c>
      <c r="AF53" s="13">
        <v>0</v>
      </c>
      <c r="AG53" s="15">
        <v>0</v>
      </c>
      <c r="AH53" s="14">
        <f t="shared" si="11"/>
        <v>5347</v>
      </c>
      <c r="AI53" s="14">
        <f t="shared" si="12"/>
        <v>7485</v>
      </c>
      <c r="AJ53" s="15">
        <v>0</v>
      </c>
      <c r="AK53" s="15">
        <v>0</v>
      </c>
      <c r="AL53" s="16">
        <v>0</v>
      </c>
      <c r="AM53" s="28">
        <v>0</v>
      </c>
      <c r="AN53" s="46">
        <v>0</v>
      </c>
      <c r="AO53" s="15">
        <v>0</v>
      </c>
      <c r="AP53" s="28">
        <v>0</v>
      </c>
      <c r="AQ53" s="13">
        <v>0</v>
      </c>
      <c r="AR53" s="15">
        <v>0</v>
      </c>
      <c r="AS53" s="28">
        <v>0</v>
      </c>
      <c r="AT53" s="28">
        <v>0</v>
      </c>
      <c r="AU53" s="17">
        <f t="shared" si="4"/>
        <v>0</v>
      </c>
      <c r="AV53" s="15">
        <v>0</v>
      </c>
      <c r="AW53" s="16">
        <v>0</v>
      </c>
      <c r="AX53" s="15">
        <v>0</v>
      </c>
      <c r="AY53" s="16">
        <v>0</v>
      </c>
      <c r="AZ53" s="15">
        <v>60</v>
      </c>
      <c r="BA53" s="18">
        <f t="shared" si="5"/>
        <v>0</v>
      </c>
      <c r="BB53" s="15">
        <v>0</v>
      </c>
      <c r="BC53" s="15">
        <v>0</v>
      </c>
      <c r="BD53" s="28">
        <v>0</v>
      </c>
      <c r="BE53" s="28">
        <v>0</v>
      </c>
      <c r="BF53" s="28">
        <v>0</v>
      </c>
      <c r="BG53" s="63">
        <v>0</v>
      </c>
      <c r="BH53" s="19">
        <f t="shared" si="6"/>
        <v>13092</v>
      </c>
      <c r="BI53" s="19">
        <f t="shared" si="7"/>
        <v>53862</v>
      </c>
      <c r="BJ53" s="7">
        <v>52</v>
      </c>
    </row>
    <row r="54" spans="1:62" ht="12.75">
      <c r="A54" s="7">
        <v>53</v>
      </c>
      <c r="B54" s="24"/>
      <c r="C54" s="60" t="s">
        <v>55</v>
      </c>
      <c r="D54" s="19" t="s">
        <v>93</v>
      </c>
      <c r="E54" s="21">
        <v>7</v>
      </c>
      <c r="F54" s="21">
        <v>1</v>
      </c>
      <c r="G54" s="21">
        <v>1</v>
      </c>
      <c r="H54" s="21">
        <v>31</v>
      </c>
      <c r="I54" s="22">
        <v>0</v>
      </c>
      <c r="J54" s="23">
        <v>0</v>
      </c>
      <c r="K54" s="10">
        <f t="shared" si="0"/>
        <v>0</v>
      </c>
      <c r="L54" s="15">
        <v>0</v>
      </c>
      <c r="M54" s="10">
        <f t="shared" si="16"/>
        <v>0</v>
      </c>
      <c r="N54" s="15">
        <v>0</v>
      </c>
      <c r="O54" s="55">
        <v>0</v>
      </c>
      <c r="P54" s="15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67">
        <v>0</v>
      </c>
      <c r="AE54" s="12">
        <v>0</v>
      </c>
      <c r="AF54" s="13">
        <v>0</v>
      </c>
      <c r="AG54" s="15">
        <v>0</v>
      </c>
      <c r="AH54" s="14">
        <v>0</v>
      </c>
      <c r="AI54" s="14">
        <v>0</v>
      </c>
      <c r="AJ54" s="15">
        <v>0</v>
      </c>
      <c r="AK54" s="15">
        <v>0</v>
      </c>
      <c r="AL54" s="16">
        <v>0</v>
      </c>
      <c r="AM54" s="28">
        <v>0</v>
      </c>
      <c r="AN54" s="46">
        <v>0</v>
      </c>
      <c r="AO54" s="15">
        <v>0</v>
      </c>
      <c r="AP54" s="63">
        <v>0</v>
      </c>
      <c r="AQ54" s="61">
        <v>0</v>
      </c>
      <c r="AR54" s="15">
        <v>0</v>
      </c>
      <c r="AS54" s="28">
        <v>0</v>
      </c>
      <c r="AT54" s="28">
        <v>0</v>
      </c>
      <c r="AU54" s="17">
        <f t="shared" si="4"/>
        <v>0</v>
      </c>
      <c r="AV54" s="15">
        <v>0</v>
      </c>
      <c r="AW54" s="16">
        <v>0</v>
      </c>
      <c r="AX54" s="15">
        <v>0</v>
      </c>
      <c r="AY54" s="16">
        <v>0</v>
      </c>
      <c r="AZ54" s="15">
        <v>0</v>
      </c>
      <c r="BA54" s="18">
        <v>0</v>
      </c>
      <c r="BB54" s="15">
        <v>0</v>
      </c>
      <c r="BC54" s="15">
        <v>0</v>
      </c>
      <c r="BD54" s="28">
        <v>0</v>
      </c>
      <c r="BE54" s="28">
        <v>0</v>
      </c>
      <c r="BF54" s="28">
        <v>0</v>
      </c>
      <c r="BG54" s="63">
        <v>0</v>
      </c>
      <c r="BH54" s="19">
        <f t="shared" si="6"/>
        <v>0</v>
      </c>
      <c r="BI54" s="19">
        <f t="shared" si="7"/>
        <v>0</v>
      </c>
      <c r="BJ54" s="7">
        <v>53</v>
      </c>
    </row>
    <row r="55" spans="1:62" ht="12.75">
      <c r="A55" s="7">
        <v>54</v>
      </c>
      <c r="B55" s="24">
        <v>8726</v>
      </c>
      <c r="C55" s="53" t="s">
        <v>94</v>
      </c>
      <c r="D55" s="19" t="s">
        <v>95</v>
      </c>
      <c r="E55" s="21">
        <v>7</v>
      </c>
      <c r="F55" s="21">
        <v>1</v>
      </c>
      <c r="G55" s="21">
        <v>1</v>
      </c>
      <c r="H55" s="21">
        <v>31</v>
      </c>
      <c r="I55" s="22">
        <v>68000</v>
      </c>
      <c r="J55" s="23">
        <v>0</v>
      </c>
      <c r="K55" s="10">
        <f t="shared" si="0"/>
        <v>23120</v>
      </c>
      <c r="L55" s="15">
        <v>1800</v>
      </c>
      <c r="M55" s="10">
        <f t="shared" si="16"/>
        <v>612</v>
      </c>
      <c r="N55" s="15">
        <v>0</v>
      </c>
      <c r="O55" s="26">
        <f>INT((I55+K55)*0.14+0.5)</f>
        <v>12757</v>
      </c>
      <c r="P55" s="15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f t="shared" si="1"/>
        <v>106289</v>
      </c>
      <c r="AD55" s="67">
        <v>1000</v>
      </c>
      <c r="AE55" s="12">
        <v>200</v>
      </c>
      <c r="AF55" s="13">
        <v>0</v>
      </c>
      <c r="AG55" s="15">
        <v>0</v>
      </c>
      <c r="AH55" s="14">
        <f t="shared" si="11"/>
        <v>9112</v>
      </c>
      <c r="AI55" s="14">
        <f t="shared" si="12"/>
        <v>12757</v>
      </c>
      <c r="AJ55" s="15">
        <v>0</v>
      </c>
      <c r="AK55" s="15">
        <v>0</v>
      </c>
      <c r="AL55" s="16">
        <v>0</v>
      </c>
      <c r="AM55" s="28">
        <v>0</v>
      </c>
      <c r="AN55" s="46">
        <v>0</v>
      </c>
      <c r="AO55" s="15">
        <v>0</v>
      </c>
      <c r="AP55" s="63">
        <v>0</v>
      </c>
      <c r="AQ55" s="61">
        <v>0</v>
      </c>
      <c r="AR55" s="15">
        <v>0</v>
      </c>
      <c r="AS55" s="28">
        <v>0</v>
      </c>
      <c r="AT55" s="28">
        <v>0</v>
      </c>
      <c r="AU55" s="17">
        <f t="shared" si="4"/>
        <v>0</v>
      </c>
      <c r="AV55" s="15">
        <v>0</v>
      </c>
      <c r="AW55" s="16">
        <v>0</v>
      </c>
      <c r="AX55" s="15">
        <v>0</v>
      </c>
      <c r="AY55" s="16">
        <v>0</v>
      </c>
      <c r="AZ55" s="15">
        <v>60</v>
      </c>
      <c r="BA55" s="18">
        <f t="shared" si="5"/>
        <v>0</v>
      </c>
      <c r="BB55" s="15">
        <v>0</v>
      </c>
      <c r="BC55" s="15">
        <v>560</v>
      </c>
      <c r="BD55" s="28">
        <v>200</v>
      </c>
      <c r="BE55" s="28">
        <v>0</v>
      </c>
      <c r="BF55" s="28">
        <v>0</v>
      </c>
      <c r="BG55" s="28">
        <v>0</v>
      </c>
      <c r="BH55" s="19">
        <f t="shared" si="6"/>
        <v>23889</v>
      </c>
      <c r="BI55" s="19">
        <f t="shared" si="7"/>
        <v>82400</v>
      </c>
      <c r="BJ55" s="7">
        <v>54</v>
      </c>
    </row>
    <row r="56" spans="1:62" ht="12.75">
      <c r="A56" s="7">
        <v>55</v>
      </c>
      <c r="B56" s="24">
        <v>11217</v>
      </c>
      <c r="C56" s="53" t="s">
        <v>96</v>
      </c>
      <c r="D56" s="19" t="s">
        <v>97</v>
      </c>
      <c r="E56" s="21">
        <v>6</v>
      </c>
      <c r="F56" s="21">
        <v>1</v>
      </c>
      <c r="G56" s="21">
        <v>1</v>
      </c>
      <c r="H56" s="21">
        <v>31</v>
      </c>
      <c r="I56" s="64">
        <v>64100</v>
      </c>
      <c r="J56" s="23">
        <v>0</v>
      </c>
      <c r="K56" s="10">
        <f t="shared" si="0"/>
        <v>21794</v>
      </c>
      <c r="L56" s="15">
        <v>1800</v>
      </c>
      <c r="M56" s="10">
        <f t="shared" si="16"/>
        <v>612</v>
      </c>
      <c r="N56" s="15">
        <v>0</v>
      </c>
      <c r="O56" s="55">
        <v>0</v>
      </c>
      <c r="P56" s="15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f t="shared" si="1"/>
        <v>88306</v>
      </c>
      <c r="AD56" s="67">
        <v>3000</v>
      </c>
      <c r="AE56" s="12">
        <v>200</v>
      </c>
      <c r="AF56" s="13">
        <v>0</v>
      </c>
      <c r="AG56" s="15">
        <v>0</v>
      </c>
      <c r="AH56" s="14">
        <v>0</v>
      </c>
      <c r="AI56" s="14">
        <v>0</v>
      </c>
      <c r="AJ56" s="15">
        <v>0</v>
      </c>
      <c r="AK56" s="15">
        <v>0</v>
      </c>
      <c r="AL56" s="16">
        <v>0</v>
      </c>
      <c r="AM56" s="28">
        <v>0</v>
      </c>
      <c r="AN56" s="46">
        <v>0</v>
      </c>
      <c r="AO56" s="15">
        <v>0</v>
      </c>
      <c r="AP56" s="63">
        <v>0</v>
      </c>
      <c r="AQ56" s="61">
        <v>25000</v>
      </c>
      <c r="AR56" s="15">
        <v>0</v>
      </c>
      <c r="AS56" s="56"/>
      <c r="AT56" s="28">
        <v>0</v>
      </c>
      <c r="AU56" s="17">
        <f t="shared" si="4"/>
        <v>0</v>
      </c>
      <c r="AV56" s="15">
        <v>0</v>
      </c>
      <c r="AW56" s="16">
        <v>0</v>
      </c>
      <c r="AX56" s="15">
        <v>0</v>
      </c>
      <c r="AY56" s="16">
        <v>0</v>
      </c>
      <c r="AZ56" s="15">
        <v>60</v>
      </c>
      <c r="BA56" s="18">
        <f t="shared" si="5"/>
        <v>0</v>
      </c>
      <c r="BB56" s="15">
        <v>0</v>
      </c>
      <c r="BC56" s="15">
        <v>560</v>
      </c>
      <c r="BD56" s="28">
        <v>200</v>
      </c>
      <c r="BE56" s="28">
        <v>0</v>
      </c>
      <c r="BF56" s="28">
        <v>0</v>
      </c>
      <c r="BG56" s="28">
        <v>0</v>
      </c>
      <c r="BH56" s="19">
        <f t="shared" si="6"/>
        <v>29020</v>
      </c>
      <c r="BI56" s="19">
        <f t="shared" si="7"/>
        <v>59286</v>
      </c>
      <c r="BJ56" s="7">
        <v>55</v>
      </c>
    </row>
    <row r="57" spans="1:62" ht="12.75">
      <c r="A57" s="7">
        <v>56</v>
      </c>
      <c r="B57" s="24">
        <v>11447</v>
      </c>
      <c r="C57" s="53" t="s">
        <v>98</v>
      </c>
      <c r="D57" s="19" t="s">
        <v>99</v>
      </c>
      <c r="E57" s="21">
        <v>6</v>
      </c>
      <c r="F57" s="21">
        <v>1</v>
      </c>
      <c r="G57" s="21">
        <v>1</v>
      </c>
      <c r="H57" s="21">
        <v>16</v>
      </c>
      <c r="I57" s="64">
        <v>27665</v>
      </c>
      <c r="J57" s="23">
        <v>0</v>
      </c>
      <c r="K57" s="10">
        <f t="shared" si="0"/>
        <v>9406</v>
      </c>
      <c r="L57" s="15">
        <v>1800</v>
      </c>
      <c r="M57" s="10">
        <f t="shared" si="16"/>
        <v>612</v>
      </c>
      <c r="N57" s="15">
        <f>ROUND(I57*9%,0)</f>
        <v>2490</v>
      </c>
      <c r="O57" s="55">
        <v>0</v>
      </c>
      <c r="P57" s="15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f t="shared" si="1"/>
        <v>41973</v>
      </c>
      <c r="AD57" s="67">
        <v>0</v>
      </c>
      <c r="AE57" s="12">
        <v>200</v>
      </c>
      <c r="AF57" s="13">
        <v>0</v>
      </c>
      <c r="AG57" s="15">
        <v>0</v>
      </c>
      <c r="AH57" s="14">
        <v>0</v>
      </c>
      <c r="AI57" s="14">
        <v>0</v>
      </c>
      <c r="AJ57" s="15">
        <v>0</v>
      </c>
      <c r="AK57" s="15">
        <v>0</v>
      </c>
      <c r="AL57" s="52">
        <v>0</v>
      </c>
      <c r="AM57" s="28">
        <v>0</v>
      </c>
      <c r="AN57" s="46">
        <v>0</v>
      </c>
      <c r="AO57" s="15">
        <v>0</v>
      </c>
      <c r="AP57" s="63">
        <v>0</v>
      </c>
      <c r="AQ57" s="61">
        <v>0</v>
      </c>
      <c r="AR57" s="15">
        <v>0</v>
      </c>
      <c r="AS57" s="28">
        <v>0</v>
      </c>
      <c r="AT57" s="28">
        <v>0</v>
      </c>
      <c r="AU57" s="17">
        <f t="shared" si="4"/>
        <v>0</v>
      </c>
      <c r="AV57" s="15">
        <v>0</v>
      </c>
      <c r="AW57" s="16">
        <v>0</v>
      </c>
      <c r="AX57" s="15">
        <v>0</v>
      </c>
      <c r="AY57" s="16">
        <v>0</v>
      </c>
      <c r="AZ57" s="15">
        <v>30</v>
      </c>
      <c r="BA57" s="18">
        <f t="shared" si="5"/>
        <v>0</v>
      </c>
      <c r="BB57" s="15">
        <v>0</v>
      </c>
      <c r="BC57" s="15">
        <v>0</v>
      </c>
      <c r="BD57" s="28">
        <v>0</v>
      </c>
      <c r="BE57" s="28">
        <v>0</v>
      </c>
      <c r="BF57" s="28">
        <v>0</v>
      </c>
      <c r="BG57" s="28">
        <v>0</v>
      </c>
      <c r="BH57" s="19">
        <f t="shared" si="6"/>
        <v>230</v>
      </c>
      <c r="BI57" s="19">
        <f t="shared" si="7"/>
        <v>41743</v>
      </c>
      <c r="BJ57" s="7">
        <v>56</v>
      </c>
    </row>
    <row r="58" spans="1:62" ht="12.75">
      <c r="A58" s="7">
        <v>57</v>
      </c>
      <c r="B58" s="24">
        <v>10562</v>
      </c>
      <c r="C58" s="53" t="s">
        <v>100</v>
      </c>
      <c r="D58" s="19" t="s">
        <v>101</v>
      </c>
      <c r="E58" s="21">
        <v>5</v>
      </c>
      <c r="F58" s="21">
        <v>1</v>
      </c>
      <c r="G58" s="21">
        <v>1</v>
      </c>
      <c r="H58" s="21">
        <v>31</v>
      </c>
      <c r="I58" s="64">
        <v>44100</v>
      </c>
      <c r="J58" s="23">
        <v>0</v>
      </c>
      <c r="K58" s="10">
        <f>INT((I58)*0.34+0.5)</f>
        <v>14994</v>
      </c>
      <c r="L58" s="15">
        <v>1800</v>
      </c>
      <c r="M58" s="10">
        <f t="shared" si="16"/>
        <v>612</v>
      </c>
      <c r="N58" s="15">
        <f>ROUND(I58*9%,0)</f>
        <v>3969</v>
      </c>
      <c r="O58" s="55">
        <v>0</v>
      </c>
      <c r="P58" s="15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f t="shared" si="1"/>
        <v>65475</v>
      </c>
      <c r="AD58" s="11">
        <v>0</v>
      </c>
      <c r="AE58" s="12">
        <v>200</v>
      </c>
      <c r="AF58" s="13">
        <v>0</v>
      </c>
      <c r="AG58" s="15">
        <v>0</v>
      </c>
      <c r="AH58" s="14">
        <v>0</v>
      </c>
      <c r="AI58" s="14">
        <v>0</v>
      </c>
      <c r="AJ58" s="15">
        <v>0</v>
      </c>
      <c r="AK58" s="15">
        <v>0</v>
      </c>
      <c r="AL58" s="16">
        <v>0</v>
      </c>
      <c r="AM58" s="28">
        <v>0</v>
      </c>
      <c r="AN58" s="46">
        <v>0</v>
      </c>
      <c r="AO58" s="15">
        <v>0</v>
      </c>
      <c r="AP58" s="63">
        <v>0</v>
      </c>
      <c r="AQ58" s="61">
        <v>10000</v>
      </c>
      <c r="AR58" s="15">
        <v>0</v>
      </c>
      <c r="AS58" s="28">
        <v>0</v>
      </c>
      <c r="AT58" s="28">
        <v>0</v>
      </c>
      <c r="AU58" s="17">
        <f t="shared" si="4"/>
        <v>0</v>
      </c>
      <c r="AV58" s="15">
        <v>0</v>
      </c>
      <c r="AW58" s="16">
        <v>0</v>
      </c>
      <c r="AX58" s="15">
        <v>0</v>
      </c>
      <c r="AY58" s="16">
        <v>0</v>
      </c>
      <c r="AZ58" s="15">
        <v>30</v>
      </c>
      <c r="BA58" s="18">
        <f t="shared" si="5"/>
        <v>0</v>
      </c>
      <c r="BB58" s="15">
        <v>0</v>
      </c>
      <c r="BC58" s="15">
        <v>0</v>
      </c>
      <c r="BD58" s="28">
        <v>0</v>
      </c>
      <c r="BE58" s="28">
        <v>0</v>
      </c>
      <c r="BF58" s="28">
        <v>0</v>
      </c>
      <c r="BG58" s="28">
        <v>0</v>
      </c>
      <c r="BH58" s="19">
        <f t="shared" si="6"/>
        <v>10230</v>
      </c>
      <c r="BI58" s="19">
        <f t="shared" si="7"/>
        <v>55245</v>
      </c>
      <c r="BJ58" s="7">
        <v>57</v>
      </c>
    </row>
    <row r="59" spans="1:62" ht="12.75">
      <c r="A59" s="7">
        <v>58</v>
      </c>
      <c r="B59" s="24">
        <v>11410</v>
      </c>
      <c r="C59" s="53" t="s">
        <v>102</v>
      </c>
      <c r="D59" s="19" t="s">
        <v>103</v>
      </c>
      <c r="E59" s="21">
        <v>4</v>
      </c>
      <c r="F59" s="21">
        <v>1</v>
      </c>
      <c r="G59" s="21">
        <v>1</v>
      </c>
      <c r="H59" s="21">
        <v>31</v>
      </c>
      <c r="I59" s="64">
        <v>39800</v>
      </c>
      <c r="J59" s="23">
        <v>0</v>
      </c>
      <c r="K59" s="10">
        <f t="shared" si="0"/>
        <v>13532</v>
      </c>
      <c r="L59" s="15">
        <v>1800</v>
      </c>
      <c r="M59" s="10">
        <f t="shared" si="16"/>
        <v>612</v>
      </c>
      <c r="N59" s="15">
        <v>0</v>
      </c>
      <c r="O59" s="55">
        <v>0</v>
      </c>
      <c r="P59" s="15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f t="shared" si="1"/>
        <v>55744</v>
      </c>
      <c r="AD59" s="11">
        <v>0</v>
      </c>
      <c r="AE59" s="12">
        <v>200</v>
      </c>
      <c r="AF59" s="13">
        <v>0</v>
      </c>
      <c r="AG59" s="15">
        <v>0</v>
      </c>
      <c r="AH59" s="14">
        <v>0</v>
      </c>
      <c r="AI59" s="14">
        <v>0</v>
      </c>
      <c r="AJ59" s="15">
        <v>0</v>
      </c>
      <c r="AK59" s="15">
        <v>0</v>
      </c>
      <c r="AL59" s="52">
        <v>0</v>
      </c>
      <c r="AM59" s="28">
        <v>0</v>
      </c>
      <c r="AN59" s="46">
        <v>0</v>
      </c>
      <c r="AO59" s="15">
        <v>0</v>
      </c>
      <c r="AP59" s="63">
        <v>0</v>
      </c>
      <c r="AQ59" s="61">
        <v>10000</v>
      </c>
      <c r="AR59" s="15">
        <v>0</v>
      </c>
      <c r="AS59" s="28">
        <v>0</v>
      </c>
      <c r="AT59" s="28">
        <v>0</v>
      </c>
      <c r="AU59" s="17">
        <f t="shared" si="4"/>
        <v>0</v>
      </c>
      <c r="AV59" s="15">
        <v>0</v>
      </c>
      <c r="AW59" s="16">
        <v>0</v>
      </c>
      <c r="AX59" s="15">
        <v>0</v>
      </c>
      <c r="AY59" s="16">
        <v>0</v>
      </c>
      <c r="AZ59" s="15">
        <v>30</v>
      </c>
      <c r="BA59" s="18">
        <f t="shared" si="5"/>
        <v>0</v>
      </c>
      <c r="BB59" s="15">
        <v>0</v>
      </c>
      <c r="BC59" s="15">
        <v>370</v>
      </c>
      <c r="BD59" s="28">
        <v>200</v>
      </c>
      <c r="BE59" s="28">
        <v>0</v>
      </c>
      <c r="BF59" s="28">
        <v>0</v>
      </c>
      <c r="BG59" s="28">
        <v>0</v>
      </c>
      <c r="BH59" s="19">
        <f t="shared" si="6"/>
        <v>10800</v>
      </c>
      <c r="BI59" s="19">
        <f t="shared" si="7"/>
        <v>44944</v>
      </c>
      <c r="BJ59" s="7">
        <v>58</v>
      </c>
    </row>
    <row r="60" spans="1:62" ht="12.75">
      <c r="A60" s="7">
        <v>59</v>
      </c>
      <c r="B60" s="24">
        <v>11411</v>
      </c>
      <c r="C60" s="53" t="s">
        <v>104</v>
      </c>
      <c r="D60" s="19" t="s">
        <v>103</v>
      </c>
      <c r="E60" s="21">
        <v>3</v>
      </c>
      <c r="F60" s="21">
        <v>1</v>
      </c>
      <c r="G60" s="21">
        <v>1</v>
      </c>
      <c r="H60" s="21">
        <v>31</v>
      </c>
      <c r="I60" s="64">
        <v>38300</v>
      </c>
      <c r="J60" s="23">
        <v>0</v>
      </c>
      <c r="K60" s="10">
        <f t="shared" si="0"/>
        <v>13022</v>
      </c>
      <c r="L60" s="15">
        <v>1800</v>
      </c>
      <c r="M60" s="10">
        <f t="shared" si="16"/>
        <v>612</v>
      </c>
      <c r="N60" s="15">
        <f>ROUND(I60*9%,0)</f>
        <v>3447</v>
      </c>
      <c r="O60" s="55">
        <v>0</v>
      </c>
      <c r="P60" s="15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f t="shared" si="1"/>
        <v>57181</v>
      </c>
      <c r="AD60" s="11">
        <v>0</v>
      </c>
      <c r="AE60" s="12">
        <v>200</v>
      </c>
      <c r="AF60" s="13">
        <v>0</v>
      </c>
      <c r="AG60" s="15">
        <v>0</v>
      </c>
      <c r="AH60" s="14">
        <v>0</v>
      </c>
      <c r="AI60" s="14">
        <v>0</v>
      </c>
      <c r="AJ60" s="15">
        <v>0</v>
      </c>
      <c r="AK60" s="15">
        <v>0</v>
      </c>
      <c r="AL60" s="16">
        <v>0</v>
      </c>
      <c r="AM60" s="28">
        <v>0</v>
      </c>
      <c r="AN60" s="46">
        <v>0</v>
      </c>
      <c r="AO60" s="15">
        <v>0</v>
      </c>
      <c r="AP60" s="63">
        <v>0</v>
      </c>
      <c r="AQ60" s="61">
        <v>9000</v>
      </c>
      <c r="AR60" s="15">
        <v>0</v>
      </c>
      <c r="AS60" s="28">
        <v>0</v>
      </c>
      <c r="AT60" s="28">
        <v>0</v>
      </c>
      <c r="AU60" s="17">
        <f t="shared" si="4"/>
        <v>0</v>
      </c>
      <c r="AV60" s="15">
        <v>0</v>
      </c>
      <c r="AW60" s="16">
        <v>0</v>
      </c>
      <c r="AX60" s="15">
        <v>0</v>
      </c>
      <c r="AY60" s="16">
        <v>0</v>
      </c>
      <c r="AZ60" s="15">
        <v>30</v>
      </c>
      <c r="BA60" s="18">
        <f t="shared" si="5"/>
        <v>0</v>
      </c>
      <c r="BB60" s="15">
        <v>0</v>
      </c>
      <c r="BC60" s="15">
        <v>0</v>
      </c>
      <c r="BD60" s="28">
        <v>0</v>
      </c>
      <c r="BE60" s="28">
        <v>0</v>
      </c>
      <c r="BF60" s="28">
        <v>0</v>
      </c>
      <c r="BG60" s="28">
        <v>0</v>
      </c>
      <c r="BH60" s="19">
        <f t="shared" si="6"/>
        <v>9230</v>
      </c>
      <c r="BI60" s="19">
        <f t="shared" si="7"/>
        <v>47951</v>
      </c>
      <c r="BJ60" s="7">
        <v>59</v>
      </c>
    </row>
    <row r="61" spans="1:62" ht="12.75">
      <c r="A61" s="7">
        <v>60</v>
      </c>
      <c r="B61" s="24">
        <v>10514</v>
      </c>
      <c r="C61" s="53" t="s">
        <v>105</v>
      </c>
      <c r="D61" s="19" t="s">
        <v>103</v>
      </c>
      <c r="E61" s="21">
        <v>3</v>
      </c>
      <c r="F61" s="21">
        <v>1</v>
      </c>
      <c r="G61" s="21">
        <v>1</v>
      </c>
      <c r="H61" s="21">
        <v>31</v>
      </c>
      <c r="I61" s="64">
        <v>37200</v>
      </c>
      <c r="J61" s="23">
        <v>0</v>
      </c>
      <c r="K61" s="10">
        <f t="shared" si="0"/>
        <v>12648</v>
      </c>
      <c r="L61" s="15">
        <v>1800</v>
      </c>
      <c r="M61" s="10">
        <f t="shared" si="16"/>
        <v>612</v>
      </c>
      <c r="N61" s="15">
        <v>0</v>
      </c>
      <c r="O61" s="55">
        <v>0</v>
      </c>
      <c r="P61" s="15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f>SUM(I61:AB61)</f>
        <v>52260</v>
      </c>
      <c r="AD61" s="11">
        <v>0</v>
      </c>
      <c r="AE61" s="12">
        <v>200</v>
      </c>
      <c r="AF61" s="13">
        <v>0</v>
      </c>
      <c r="AG61" s="15">
        <v>0</v>
      </c>
      <c r="AH61" s="14">
        <v>0</v>
      </c>
      <c r="AI61" s="14">
        <v>0</v>
      </c>
      <c r="AJ61" s="15">
        <v>0</v>
      </c>
      <c r="AK61" s="15">
        <v>0</v>
      </c>
      <c r="AL61" s="16">
        <v>0</v>
      </c>
      <c r="AM61" s="28">
        <v>0</v>
      </c>
      <c r="AN61" s="46">
        <v>0</v>
      </c>
      <c r="AO61" s="15">
        <v>0</v>
      </c>
      <c r="AP61" s="63">
        <v>0</v>
      </c>
      <c r="AQ61" s="61">
        <v>7500</v>
      </c>
      <c r="AR61" s="15">
        <v>0</v>
      </c>
      <c r="AS61" s="28">
        <v>0</v>
      </c>
      <c r="AT61" s="28">
        <v>0</v>
      </c>
      <c r="AU61" s="17">
        <f t="shared" si="4"/>
        <v>0</v>
      </c>
      <c r="AV61" s="15">
        <v>0</v>
      </c>
      <c r="AW61" s="16">
        <v>0</v>
      </c>
      <c r="AX61" s="15">
        <v>0</v>
      </c>
      <c r="AY61" s="16">
        <v>0</v>
      </c>
      <c r="AZ61" s="15">
        <v>30</v>
      </c>
      <c r="BA61" s="18">
        <f t="shared" si="5"/>
        <v>0</v>
      </c>
      <c r="BB61" s="15">
        <v>0</v>
      </c>
      <c r="BC61" s="15">
        <v>370</v>
      </c>
      <c r="BD61" s="28">
        <v>200</v>
      </c>
      <c r="BE61" s="28">
        <v>0</v>
      </c>
      <c r="BF61" s="28">
        <v>0</v>
      </c>
      <c r="BG61" s="28">
        <v>0</v>
      </c>
      <c r="BH61" s="19">
        <f t="shared" si="6"/>
        <v>8300</v>
      </c>
      <c r="BI61" s="19">
        <f t="shared" si="7"/>
        <v>43960</v>
      </c>
      <c r="BJ61" s="7">
        <v>60</v>
      </c>
    </row>
    <row r="62" spans="1:62" ht="12.75">
      <c r="A62" s="7">
        <v>61</v>
      </c>
      <c r="B62" s="24">
        <v>11413</v>
      </c>
      <c r="C62" s="53" t="s">
        <v>106</v>
      </c>
      <c r="D62" s="19" t="s">
        <v>103</v>
      </c>
      <c r="E62" s="21">
        <v>3</v>
      </c>
      <c r="F62" s="21">
        <v>1</v>
      </c>
      <c r="G62" s="21">
        <v>1</v>
      </c>
      <c r="H62" s="21">
        <v>31</v>
      </c>
      <c r="I62" s="64">
        <v>37200</v>
      </c>
      <c r="J62" s="23">
        <v>0</v>
      </c>
      <c r="K62" s="10">
        <f t="shared" si="0"/>
        <v>12648</v>
      </c>
      <c r="L62" s="15">
        <v>1800</v>
      </c>
      <c r="M62" s="10">
        <f t="shared" si="16"/>
        <v>612</v>
      </c>
      <c r="N62" s="15">
        <v>0</v>
      </c>
      <c r="O62" s="55">
        <v>0</v>
      </c>
      <c r="P62" s="15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f t="shared" si="1"/>
        <v>52260</v>
      </c>
      <c r="AD62" s="11">
        <v>0</v>
      </c>
      <c r="AE62" s="12">
        <v>200</v>
      </c>
      <c r="AF62" s="13">
        <v>0</v>
      </c>
      <c r="AG62" s="15">
        <v>0</v>
      </c>
      <c r="AH62" s="14">
        <v>0</v>
      </c>
      <c r="AI62" s="14">
        <v>0</v>
      </c>
      <c r="AJ62" s="15">
        <v>0</v>
      </c>
      <c r="AK62" s="15">
        <v>0</v>
      </c>
      <c r="AL62" s="16">
        <v>0</v>
      </c>
      <c r="AM62" s="28">
        <v>0</v>
      </c>
      <c r="AN62" s="46">
        <v>0</v>
      </c>
      <c r="AO62" s="15">
        <v>0</v>
      </c>
      <c r="AP62" s="63">
        <v>0</v>
      </c>
      <c r="AQ62" s="61">
        <v>8000</v>
      </c>
      <c r="AR62" s="15">
        <v>0</v>
      </c>
      <c r="AS62" s="28"/>
      <c r="AT62" s="28">
        <v>0</v>
      </c>
      <c r="AU62" s="17">
        <f t="shared" si="4"/>
        <v>0</v>
      </c>
      <c r="AV62" s="15">
        <v>0</v>
      </c>
      <c r="AW62" s="16">
        <v>0</v>
      </c>
      <c r="AX62" s="15">
        <v>0</v>
      </c>
      <c r="AY62" s="16">
        <v>0</v>
      </c>
      <c r="AZ62" s="15">
        <v>30</v>
      </c>
      <c r="BA62" s="18">
        <f t="shared" si="5"/>
        <v>0</v>
      </c>
      <c r="BB62" s="15">
        <v>0</v>
      </c>
      <c r="BC62" s="15">
        <v>180</v>
      </c>
      <c r="BD62" s="28">
        <v>200</v>
      </c>
      <c r="BE62" s="28">
        <v>0</v>
      </c>
      <c r="BF62" s="28">
        <v>0</v>
      </c>
      <c r="BG62" s="28">
        <v>0</v>
      </c>
      <c r="BH62" s="19">
        <f t="shared" si="6"/>
        <v>8610</v>
      </c>
      <c r="BI62" s="19">
        <f t="shared" si="7"/>
        <v>43650</v>
      </c>
      <c r="BJ62" s="7">
        <v>61</v>
      </c>
    </row>
    <row r="63" spans="1:62" ht="12.75">
      <c r="A63" s="7">
        <v>62</v>
      </c>
      <c r="B63" s="24">
        <v>11412</v>
      </c>
      <c r="C63" s="53" t="s">
        <v>107</v>
      </c>
      <c r="D63" s="19" t="s">
        <v>103</v>
      </c>
      <c r="E63" s="21">
        <v>3</v>
      </c>
      <c r="F63" s="21">
        <v>1</v>
      </c>
      <c r="G63" s="21">
        <v>1</v>
      </c>
      <c r="H63" s="21">
        <v>31</v>
      </c>
      <c r="I63" s="64">
        <v>35000</v>
      </c>
      <c r="J63" s="23">
        <v>0</v>
      </c>
      <c r="K63" s="10">
        <f>INT((I63)*0.34+0.5)</f>
        <v>11900</v>
      </c>
      <c r="L63" s="15">
        <v>1800</v>
      </c>
      <c r="M63" s="10">
        <f t="shared" si="16"/>
        <v>612</v>
      </c>
      <c r="N63" s="15">
        <v>0</v>
      </c>
      <c r="O63" s="15">
        <v>0</v>
      </c>
      <c r="P63" s="15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f t="shared" si="1"/>
        <v>49312</v>
      </c>
      <c r="AD63" s="11">
        <v>0</v>
      </c>
      <c r="AE63" s="12">
        <v>200</v>
      </c>
      <c r="AF63" s="13">
        <v>0</v>
      </c>
      <c r="AG63" s="15">
        <v>0</v>
      </c>
      <c r="AH63" s="14">
        <v>0</v>
      </c>
      <c r="AI63" s="14">
        <v>0</v>
      </c>
      <c r="AJ63" s="15">
        <v>0</v>
      </c>
      <c r="AK63" s="15">
        <v>0</v>
      </c>
      <c r="AL63" s="16">
        <v>0</v>
      </c>
      <c r="AM63" s="28">
        <v>0</v>
      </c>
      <c r="AN63" s="46">
        <v>0</v>
      </c>
      <c r="AO63" s="15">
        <v>0</v>
      </c>
      <c r="AP63" s="63">
        <v>0</v>
      </c>
      <c r="AQ63" s="61">
        <v>5000</v>
      </c>
      <c r="AR63" s="15">
        <v>0</v>
      </c>
      <c r="AS63" s="28">
        <v>0</v>
      </c>
      <c r="AT63" s="28">
        <v>0</v>
      </c>
      <c r="AU63" s="17">
        <f t="shared" si="4"/>
        <v>0</v>
      </c>
      <c r="AV63" s="15">
        <v>0</v>
      </c>
      <c r="AW63" s="16">
        <v>0</v>
      </c>
      <c r="AX63" s="15">
        <v>0</v>
      </c>
      <c r="AY63" s="16">
        <v>0</v>
      </c>
      <c r="AZ63" s="15">
        <v>30</v>
      </c>
      <c r="BA63" s="18">
        <f t="shared" si="5"/>
        <v>0</v>
      </c>
      <c r="BB63" s="15">
        <v>0</v>
      </c>
      <c r="BC63" s="15">
        <v>180</v>
      </c>
      <c r="BD63" s="28">
        <v>200</v>
      </c>
      <c r="BE63" s="28">
        <v>0</v>
      </c>
      <c r="BF63" s="28">
        <v>0</v>
      </c>
      <c r="BG63" s="28">
        <v>0</v>
      </c>
      <c r="BH63" s="19">
        <f t="shared" si="6"/>
        <v>5610</v>
      </c>
      <c r="BI63" s="19">
        <f t="shared" si="7"/>
        <v>43702</v>
      </c>
      <c r="BJ63" s="7">
        <v>62</v>
      </c>
    </row>
    <row r="64" spans="1:62" ht="12.75">
      <c r="A64" s="7">
        <v>63</v>
      </c>
      <c r="B64" s="24"/>
      <c r="C64" s="8" t="s">
        <v>55</v>
      </c>
      <c r="D64" s="9" t="s">
        <v>103</v>
      </c>
      <c r="E64" s="21">
        <v>2</v>
      </c>
      <c r="F64" s="21">
        <v>1</v>
      </c>
      <c r="G64" s="21">
        <v>0</v>
      </c>
      <c r="H64" s="21">
        <v>0</v>
      </c>
      <c r="I64" s="22">
        <v>0</v>
      </c>
      <c r="J64" s="23">
        <v>0</v>
      </c>
      <c r="K64" s="10">
        <f>INT((I64)*0.31+0.5)</f>
        <v>0</v>
      </c>
      <c r="L64" s="15">
        <v>0</v>
      </c>
      <c r="M64" s="10">
        <f>L64*34%</f>
        <v>0</v>
      </c>
      <c r="N64" s="15">
        <f>ROUND(I64*8%,0)</f>
        <v>0</v>
      </c>
      <c r="O64" s="15">
        <f>INT((I64+K64)*0.1+0.5)</f>
        <v>0</v>
      </c>
      <c r="P64" s="15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f t="shared" si="1"/>
        <v>0</v>
      </c>
      <c r="AD64" s="11">
        <v>0</v>
      </c>
      <c r="AE64" s="12">
        <v>0</v>
      </c>
      <c r="AF64" s="13">
        <v>0</v>
      </c>
      <c r="AG64" s="15">
        <v>0</v>
      </c>
      <c r="AH64" s="14">
        <f t="shared" si="11"/>
        <v>0</v>
      </c>
      <c r="AI64" s="14">
        <f t="shared" si="12"/>
        <v>0</v>
      </c>
      <c r="AJ64" s="15">
        <v>0</v>
      </c>
      <c r="AK64" s="15">
        <v>0</v>
      </c>
      <c r="AL64" s="16">
        <v>0</v>
      </c>
      <c r="AM64" s="28">
        <v>0</v>
      </c>
      <c r="AN64" s="46">
        <v>0</v>
      </c>
      <c r="AO64" s="15">
        <f>ROUND((I64+K64)/30,0)</f>
        <v>0</v>
      </c>
      <c r="AP64" s="28">
        <v>0</v>
      </c>
      <c r="AQ64" s="61">
        <v>0</v>
      </c>
      <c r="AR64" s="15">
        <v>0</v>
      </c>
      <c r="AS64" s="28">
        <v>0</v>
      </c>
      <c r="AT64" s="28">
        <v>0</v>
      </c>
      <c r="AU64" s="17">
        <f t="shared" si="4"/>
        <v>0</v>
      </c>
      <c r="AV64" s="15">
        <v>0</v>
      </c>
      <c r="AW64" s="16">
        <v>0</v>
      </c>
      <c r="AX64" s="15">
        <v>0</v>
      </c>
      <c r="AY64" s="16">
        <v>0</v>
      </c>
      <c r="AZ64" s="15">
        <v>0</v>
      </c>
      <c r="BA64" s="18">
        <f t="shared" si="5"/>
        <v>0</v>
      </c>
      <c r="BB64" s="15">
        <v>0</v>
      </c>
      <c r="BC64" s="15">
        <v>0</v>
      </c>
      <c r="BD64" s="28">
        <v>0</v>
      </c>
      <c r="BE64" s="28">
        <v>0</v>
      </c>
      <c r="BF64" s="28">
        <v>0</v>
      </c>
      <c r="BG64" s="28">
        <v>0</v>
      </c>
      <c r="BH64" s="19">
        <f t="shared" si="6"/>
        <v>0</v>
      </c>
      <c r="BI64" s="19">
        <f t="shared" si="7"/>
        <v>0</v>
      </c>
      <c r="BJ64" s="7">
        <v>63</v>
      </c>
    </row>
    <row r="65" spans="1:62" ht="12.75">
      <c r="A65" s="7">
        <v>64</v>
      </c>
      <c r="B65" s="24"/>
      <c r="C65" s="8" t="s">
        <v>55</v>
      </c>
      <c r="D65" s="9" t="s">
        <v>103</v>
      </c>
      <c r="E65" s="21">
        <v>2</v>
      </c>
      <c r="F65" s="21">
        <v>1</v>
      </c>
      <c r="G65" s="21">
        <v>0</v>
      </c>
      <c r="H65" s="21">
        <v>0</v>
      </c>
      <c r="I65" s="22">
        <v>0</v>
      </c>
      <c r="J65" s="23">
        <v>0</v>
      </c>
      <c r="K65" s="10">
        <f>INT((I65)*0.31+0.5)</f>
        <v>0</v>
      </c>
      <c r="L65" s="15">
        <v>0</v>
      </c>
      <c r="M65" s="10">
        <f>L65*34%</f>
        <v>0</v>
      </c>
      <c r="N65" s="15">
        <f>ROUND(I65*8%,0)</f>
        <v>0</v>
      </c>
      <c r="O65" s="15">
        <f>INT((I65+K65)*0.1+0.5)</f>
        <v>0</v>
      </c>
      <c r="P65" s="15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f t="shared" si="1"/>
        <v>0</v>
      </c>
      <c r="AD65" s="11">
        <v>0</v>
      </c>
      <c r="AE65" s="12">
        <v>0</v>
      </c>
      <c r="AF65" s="13">
        <v>0</v>
      </c>
      <c r="AG65" s="15">
        <v>0</v>
      </c>
      <c r="AH65" s="14">
        <f t="shared" si="11"/>
        <v>0</v>
      </c>
      <c r="AI65" s="14">
        <f t="shared" si="12"/>
        <v>0</v>
      </c>
      <c r="AJ65" s="15">
        <v>0</v>
      </c>
      <c r="AK65" s="15">
        <v>0</v>
      </c>
      <c r="AL65" s="16">
        <v>0</v>
      </c>
      <c r="AM65" s="28">
        <v>0</v>
      </c>
      <c r="AN65" s="46">
        <v>0</v>
      </c>
      <c r="AO65" s="15">
        <f>ROUND((I65+K65)/30,0)</f>
        <v>0</v>
      </c>
      <c r="AP65" s="28">
        <v>0</v>
      </c>
      <c r="AQ65" s="13">
        <v>0</v>
      </c>
      <c r="AR65" s="15">
        <v>0</v>
      </c>
      <c r="AS65" s="28">
        <v>0</v>
      </c>
      <c r="AT65" s="28">
        <v>0</v>
      </c>
      <c r="AU65" s="17">
        <f t="shared" si="4"/>
        <v>0</v>
      </c>
      <c r="AV65" s="15">
        <v>0</v>
      </c>
      <c r="AW65" s="16">
        <v>0</v>
      </c>
      <c r="AX65" s="15">
        <v>0</v>
      </c>
      <c r="AY65" s="16">
        <v>0</v>
      </c>
      <c r="AZ65" s="15">
        <v>0</v>
      </c>
      <c r="BA65" s="18">
        <f t="shared" si="5"/>
        <v>0</v>
      </c>
      <c r="BB65" s="15">
        <v>0</v>
      </c>
      <c r="BC65" s="15">
        <v>0</v>
      </c>
      <c r="BD65" s="28">
        <v>0</v>
      </c>
      <c r="BE65" s="28">
        <v>0</v>
      </c>
      <c r="BF65" s="28">
        <v>0</v>
      </c>
      <c r="BG65" s="28">
        <v>0</v>
      </c>
      <c r="BH65" s="19">
        <f t="shared" si="6"/>
        <v>0</v>
      </c>
      <c r="BI65" s="19">
        <f t="shared" si="7"/>
        <v>0</v>
      </c>
      <c r="BJ65" s="7">
        <v>64</v>
      </c>
    </row>
    <row r="66" spans="1:62" ht="15">
      <c r="A66" s="7"/>
      <c r="B66" s="24"/>
      <c r="C66" s="25" t="s">
        <v>108</v>
      </c>
      <c r="D66" s="19"/>
      <c r="E66" s="21"/>
      <c r="F66" s="21"/>
      <c r="G66" s="21"/>
      <c r="H66" s="21"/>
      <c r="I66" s="22">
        <f>SUM(I2:I64)</f>
        <v>2351365</v>
      </c>
      <c r="J66" s="22">
        <f aca="true" t="shared" si="17" ref="J66:AD66">SUM(J2:J64)</f>
        <v>0</v>
      </c>
      <c r="K66" s="22">
        <f t="shared" si="17"/>
        <v>799464</v>
      </c>
      <c r="L66" s="22">
        <f t="shared" si="17"/>
        <v>77400</v>
      </c>
      <c r="M66" s="22">
        <f t="shared" si="17"/>
        <v>26316</v>
      </c>
      <c r="N66" s="22">
        <f t="shared" si="17"/>
        <v>108681</v>
      </c>
      <c r="O66" s="22">
        <f t="shared" si="17"/>
        <v>205701</v>
      </c>
      <c r="P66" s="22">
        <f t="shared" si="17"/>
        <v>0</v>
      </c>
      <c r="Q66" s="22">
        <f t="shared" si="17"/>
        <v>0</v>
      </c>
      <c r="R66" s="22">
        <f t="shared" si="17"/>
        <v>0</v>
      </c>
      <c r="S66" s="22">
        <f t="shared" si="17"/>
        <v>0</v>
      </c>
      <c r="T66" s="22">
        <f t="shared" si="17"/>
        <v>0</v>
      </c>
      <c r="U66" s="22">
        <f t="shared" si="17"/>
        <v>0</v>
      </c>
      <c r="V66" s="22">
        <f t="shared" si="17"/>
        <v>0</v>
      </c>
      <c r="W66" s="22">
        <f t="shared" si="17"/>
        <v>0</v>
      </c>
      <c r="X66" s="22">
        <f t="shared" si="17"/>
        <v>0</v>
      </c>
      <c r="Y66" s="22">
        <f t="shared" si="17"/>
        <v>0</v>
      </c>
      <c r="Z66" s="22">
        <f t="shared" si="17"/>
        <v>0</v>
      </c>
      <c r="AA66" s="22">
        <f t="shared" si="17"/>
        <v>0</v>
      </c>
      <c r="AB66" s="22">
        <f t="shared" si="17"/>
        <v>0</v>
      </c>
      <c r="AC66" s="22">
        <f t="shared" si="17"/>
        <v>3568927</v>
      </c>
      <c r="AD66" s="22">
        <f t="shared" si="17"/>
        <v>207000</v>
      </c>
      <c r="AE66" s="58">
        <f aca="true" t="shared" si="18" ref="AE66:BI66">SUM(AE2:AE65)</f>
        <v>8200</v>
      </c>
      <c r="AF66" s="58">
        <f t="shared" si="18"/>
        <v>0</v>
      </c>
      <c r="AG66" s="58">
        <f t="shared" si="18"/>
        <v>0</v>
      </c>
      <c r="AH66" s="58">
        <f t="shared" si="18"/>
        <v>146932</v>
      </c>
      <c r="AI66" s="58">
        <f t="shared" si="18"/>
        <v>205701</v>
      </c>
      <c r="AJ66" s="58">
        <f t="shared" si="18"/>
        <v>0</v>
      </c>
      <c r="AK66" s="58">
        <f t="shared" si="18"/>
        <v>0</v>
      </c>
      <c r="AL66" s="58">
        <f t="shared" si="18"/>
        <v>0</v>
      </c>
      <c r="AM66" s="58">
        <f t="shared" si="18"/>
        <v>0</v>
      </c>
      <c r="AN66" s="58">
        <f t="shared" si="18"/>
        <v>0</v>
      </c>
      <c r="AO66" s="58">
        <f t="shared" si="18"/>
        <v>0</v>
      </c>
      <c r="AP66" s="58">
        <f t="shared" si="18"/>
        <v>0</v>
      </c>
      <c r="AQ66" s="58">
        <f t="shared" si="18"/>
        <v>414500</v>
      </c>
      <c r="AR66" s="58">
        <f t="shared" si="18"/>
        <v>0</v>
      </c>
      <c r="AS66" s="58">
        <f t="shared" si="18"/>
        <v>0</v>
      </c>
      <c r="AT66" s="58">
        <f t="shared" si="18"/>
        <v>0</v>
      </c>
      <c r="AU66" s="58">
        <f t="shared" si="18"/>
        <v>0</v>
      </c>
      <c r="AV66" s="58">
        <f t="shared" si="18"/>
        <v>0</v>
      </c>
      <c r="AW66" s="58">
        <f t="shared" si="18"/>
        <v>0</v>
      </c>
      <c r="AX66" s="58">
        <f t="shared" si="18"/>
        <v>0</v>
      </c>
      <c r="AY66" s="58">
        <f t="shared" si="18"/>
        <v>0</v>
      </c>
      <c r="AZ66" s="58">
        <f t="shared" si="18"/>
        <v>2250</v>
      </c>
      <c r="BA66" s="58">
        <f t="shared" si="18"/>
        <v>0</v>
      </c>
      <c r="BB66" s="58">
        <f t="shared" si="18"/>
        <v>0</v>
      </c>
      <c r="BC66" s="58">
        <f t="shared" si="18"/>
        <v>9947</v>
      </c>
      <c r="BD66" s="58">
        <f t="shared" si="18"/>
        <v>4000</v>
      </c>
      <c r="BE66" s="58">
        <f t="shared" si="18"/>
        <v>0</v>
      </c>
      <c r="BF66" s="58">
        <f t="shared" si="18"/>
        <v>0</v>
      </c>
      <c r="BG66" s="58">
        <f t="shared" si="18"/>
        <v>0</v>
      </c>
      <c r="BH66" s="58">
        <f t="shared" si="18"/>
        <v>998530</v>
      </c>
      <c r="BI66" s="58">
        <f t="shared" si="18"/>
        <v>2570397</v>
      </c>
      <c r="BJ66" s="7"/>
    </row>
  </sheetData>
  <sheetProtection/>
  <printOptions/>
  <pageMargins left="0.5118110236220472" right="0" top="0.35433070866141736" bottom="0.35433070866141736" header="0" footer="0"/>
  <pageSetup horizontalDpi="600" verticalDpi="600" orientation="landscape" paperSize="5" scale="88" r:id="rId1"/>
  <colBreaks count="1" manualBreakCount="1">
    <brk id="29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Administrator</cp:lastModifiedBy>
  <cp:lastPrinted>2022-08-20T07:43:49Z</cp:lastPrinted>
  <dcterms:created xsi:type="dcterms:W3CDTF">2018-02-15T11:23:43Z</dcterms:created>
  <dcterms:modified xsi:type="dcterms:W3CDTF">2022-09-08T05:56:14Z</dcterms:modified>
  <cp:category/>
  <cp:version/>
  <cp:contentType/>
  <cp:contentStatus/>
</cp:coreProperties>
</file>